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filterPrivacy="1" codeName="DieseArbeitsmappe"/>
  <xr:revisionPtr revIDLastSave="0" documentId="13_ncr:1_{53004AB6-78A7-4601-8097-0DFF1E12A9D4}" xr6:coauthVersionLast="47" xr6:coauthVersionMax="47" xr10:uidLastSave="{00000000-0000-0000-0000-000000000000}"/>
  <bookViews>
    <workbookView xWindow="-28920" yWindow="-75" windowWidth="29040" windowHeight="15840" tabRatio="803" xr2:uid="{00000000-000D-0000-FFFF-FFFF00000000}"/>
  </bookViews>
  <sheets>
    <sheet name="Anleitung" sheetId="40" r:id="rId1"/>
    <sheet name="Anlage 2 PPF Abstimmung" sheetId="30" r:id="rId2"/>
    <sheet name="Anlage 3 Selbstb. Produkt" sheetId="31" r:id="rId3"/>
    <sheet name="Anlage 3 Selbstb. Prozess" sheetId="32" r:id="rId4"/>
    <sheet name="Anlage 4 Deckblatt" sheetId="33" r:id="rId5"/>
    <sheet name="Anlage 4 PPF-Bewertung" sheetId="34" r:id="rId6"/>
    <sheet name="Anlage 4 Produktbez. Nachweise" sheetId="35" r:id="rId7"/>
    <sheet name="Anlage 4 Prozessbez. Nachweise" sheetId="36" r:id="rId8"/>
    <sheet name="Anlage 5 Deckblatt Software 1" sheetId="37" r:id="rId9"/>
    <sheet name="Anlage 5 Deckblatt Software 2" sheetId="38" r:id="rId10"/>
    <sheet name="Anlage 6 Teilelebenslauf" sheetId="39" r:id="rId11"/>
    <sheet name="Sprachen" sheetId="29"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__e1" localSheetId="8">#REF!</definedName>
    <definedName name="___e1" localSheetId="9">#REF!</definedName>
    <definedName name="___e1">#REF!</definedName>
    <definedName name="___e10" localSheetId="8">#REF!</definedName>
    <definedName name="___e10" localSheetId="9">#REF!</definedName>
    <definedName name="___e10">#REF!</definedName>
    <definedName name="___e2" localSheetId="8">#REF!</definedName>
    <definedName name="___e2" localSheetId="9">#REF!</definedName>
    <definedName name="___e2">#REF!</definedName>
    <definedName name="___e3" localSheetId="8">#REF!</definedName>
    <definedName name="___e3" localSheetId="9">#REF!</definedName>
    <definedName name="___e3">#REF!</definedName>
    <definedName name="___e4" localSheetId="8">#REF!</definedName>
    <definedName name="___e4" localSheetId="9">#REF!</definedName>
    <definedName name="___e4">#REF!</definedName>
    <definedName name="___e5" localSheetId="8">#REF!</definedName>
    <definedName name="___e5" localSheetId="9">#REF!</definedName>
    <definedName name="___e5">#REF!</definedName>
    <definedName name="___e6" localSheetId="8">#REF!</definedName>
    <definedName name="___e6" localSheetId="9">#REF!</definedName>
    <definedName name="___e6">#REF!</definedName>
    <definedName name="___e7" localSheetId="8">#REF!</definedName>
    <definedName name="___e7" localSheetId="9">#REF!</definedName>
    <definedName name="___e7">#REF!</definedName>
    <definedName name="___e8" localSheetId="8">#REF!</definedName>
    <definedName name="___e8" localSheetId="9">#REF!</definedName>
    <definedName name="___e8">#REF!</definedName>
    <definedName name="___e9" localSheetId="8">#REF!</definedName>
    <definedName name="___e9" localSheetId="9">#REF!</definedName>
    <definedName name="___e9">#REF!</definedName>
    <definedName name="___Ep1" localSheetId="8">#REF!</definedName>
    <definedName name="___Ep1" localSheetId="9">#REF!</definedName>
    <definedName name="___Ep1">#REF!</definedName>
    <definedName name="___Ep2" localSheetId="8">#REF!</definedName>
    <definedName name="___Ep2" localSheetId="9">#REF!</definedName>
    <definedName name="___Ep2">#REF!</definedName>
    <definedName name="___Ep3" localSheetId="8">#REF!</definedName>
    <definedName name="___Ep3" localSheetId="9">#REF!</definedName>
    <definedName name="___Ep3">#REF!</definedName>
    <definedName name="___Ep4" localSheetId="8">#REF!</definedName>
    <definedName name="___Ep4" localSheetId="9">#REF!</definedName>
    <definedName name="___Ep4">#REF!</definedName>
    <definedName name="___Ep5" localSheetId="8">#REF!</definedName>
    <definedName name="___Ep5" localSheetId="9">#REF!</definedName>
    <definedName name="___Ep5">#REF!</definedName>
    <definedName name="___Ep6" localSheetId="8">#REF!</definedName>
    <definedName name="___Ep6" localSheetId="9">#REF!</definedName>
    <definedName name="___Ep6">#REF!</definedName>
    <definedName name="___epg1" localSheetId="8">#REF!</definedName>
    <definedName name="___epg1" localSheetId="9">#REF!</definedName>
    <definedName name="___epg1">#REF!</definedName>
    <definedName name="___epg2" localSheetId="8">#REF!</definedName>
    <definedName name="___epg2" localSheetId="9">#REF!</definedName>
    <definedName name="___epg2">#REF!</definedName>
    <definedName name="___epg3" localSheetId="8">#REF!</definedName>
    <definedName name="___epg3" localSheetId="9">#REF!</definedName>
    <definedName name="___epg3">#REF!</definedName>
    <definedName name="___epg4" localSheetId="8">#REF!</definedName>
    <definedName name="___epg4" localSheetId="9">#REF!</definedName>
    <definedName name="___epg4">#REF!</definedName>
    <definedName name="___epg5" localSheetId="8">#REF!</definedName>
    <definedName name="___epg5" localSheetId="9">#REF!</definedName>
    <definedName name="___epg5">#REF!</definedName>
    <definedName name="___epg6" localSheetId="8">#REF!</definedName>
    <definedName name="___epg6" localSheetId="9">#REF!</definedName>
    <definedName name="___epg6">#REF!</definedName>
    <definedName name="___es1" localSheetId="8">#REF!</definedName>
    <definedName name="___es1" localSheetId="9">#REF!</definedName>
    <definedName name="___es1">#REF!</definedName>
    <definedName name="___es2" localSheetId="8">#REF!</definedName>
    <definedName name="___es2" localSheetId="9">#REF!</definedName>
    <definedName name="___es2">#REF!</definedName>
    <definedName name="___es3" localSheetId="8">#REF!</definedName>
    <definedName name="___es3" localSheetId="9">#REF!</definedName>
    <definedName name="___es3">#REF!</definedName>
    <definedName name="___es4" localSheetId="8">#REF!</definedName>
    <definedName name="___es4" localSheetId="9">#REF!</definedName>
    <definedName name="___es4">#REF!</definedName>
    <definedName name="___Li1" localSheetId="8">#REF!</definedName>
    <definedName name="___Li1" localSheetId="9">#REF!</definedName>
    <definedName name="___Li1">#REF!</definedName>
    <definedName name="___Li2" localSheetId="8">[1]Voreinstellungen!#REF!</definedName>
    <definedName name="___Li2" localSheetId="9">[1]Voreinstellungen!#REF!</definedName>
    <definedName name="___Li2">[1]Voreinstellungen!#REF!</definedName>
    <definedName name="___Re1" localSheetId="8">#REF!</definedName>
    <definedName name="___Re1" localSheetId="9">#REF!</definedName>
    <definedName name="___Re1">#REF!</definedName>
    <definedName name="___Re2" localSheetId="8">#REF!</definedName>
    <definedName name="___Re2" localSheetId="9">#REF!</definedName>
    <definedName name="___Re2">#REF!</definedName>
    <definedName name="__Bew1">[2]Tabellen!$C$8:$C$13</definedName>
    <definedName name="__e1" localSheetId="1">#REF!</definedName>
    <definedName name="__e1" localSheetId="3">#REF!</definedName>
    <definedName name="__e1" localSheetId="8">#REF!</definedName>
    <definedName name="__e1" localSheetId="9">#REF!</definedName>
    <definedName name="__e1" localSheetId="10">#REF!</definedName>
    <definedName name="__e1">#REF!</definedName>
    <definedName name="__e10" localSheetId="1">#REF!</definedName>
    <definedName name="__e10" localSheetId="3">#REF!</definedName>
    <definedName name="__e10" localSheetId="8">#REF!</definedName>
    <definedName name="__e10" localSheetId="9">#REF!</definedName>
    <definedName name="__e10" localSheetId="10">#REF!</definedName>
    <definedName name="__e10">#REF!</definedName>
    <definedName name="__e2" localSheetId="1">#REF!</definedName>
    <definedName name="__e2" localSheetId="3">#REF!</definedName>
    <definedName name="__e2" localSheetId="8">#REF!</definedName>
    <definedName name="__e2" localSheetId="9">#REF!</definedName>
    <definedName name="__e2" localSheetId="10">#REF!</definedName>
    <definedName name="__e2">#REF!</definedName>
    <definedName name="__e3" localSheetId="1">#REF!</definedName>
    <definedName name="__e3" localSheetId="3">#REF!</definedName>
    <definedName name="__e3" localSheetId="8">#REF!</definedName>
    <definedName name="__e3" localSheetId="9">#REF!</definedName>
    <definedName name="__e3" localSheetId="10">#REF!</definedName>
    <definedName name="__e3">#REF!</definedName>
    <definedName name="__e4" localSheetId="1">#REF!</definedName>
    <definedName name="__e4" localSheetId="3">#REF!</definedName>
    <definedName name="__e4" localSheetId="8">#REF!</definedName>
    <definedName name="__e4" localSheetId="9">#REF!</definedName>
    <definedName name="__e4" localSheetId="10">#REF!</definedName>
    <definedName name="__e4">#REF!</definedName>
    <definedName name="__e5" localSheetId="8">#REF!</definedName>
    <definedName name="__e5" localSheetId="9">#REF!</definedName>
    <definedName name="__e5">#REF!</definedName>
    <definedName name="__e6" localSheetId="1">#REF!</definedName>
    <definedName name="__e6" localSheetId="3">#REF!</definedName>
    <definedName name="__e6" localSheetId="8">#REF!</definedName>
    <definedName name="__e6" localSheetId="9">#REF!</definedName>
    <definedName name="__e6" localSheetId="10">#REF!</definedName>
    <definedName name="__e6">#REF!</definedName>
    <definedName name="__e7" localSheetId="1">#REF!</definedName>
    <definedName name="__e7" localSheetId="3">#REF!</definedName>
    <definedName name="__e7" localSheetId="8">#REF!</definedName>
    <definedName name="__e7" localSheetId="9">#REF!</definedName>
    <definedName name="__e7" localSheetId="10">#REF!</definedName>
    <definedName name="__e7">#REF!</definedName>
    <definedName name="__e8" localSheetId="1">#REF!</definedName>
    <definedName name="__e8" localSheetId="3">#REF!</definedName>
    <definedName name="__e8" localSheetId="8">#REF!</definedName>
    <definedName name="__e8" localSheetId="9">#REF!</definedName>
    <definedName name="__e8" localSheetId="10">#REF!</definedName>
    <definedName name="__e8">#REF!</definedName>
    <definedName name="__e9" localSheetId="1">#REF!</definedName>
    <definedName name="__e9" localSheetId="3">#REF!</definedName>
    <definedName name="__e9" localSheetId="8">#REF!</definedName>
    <definedName name="__e9" localSheetId="9">#REF!</definedName>
    <definedName name="__e9" localSheetId="10">#REF!</definedName>
    <definedName name="__e9">#REF!</definedName>
    <definedName name="__Ep1" localSheetId="1">#REF!</definedName>
    <definedName name="__Ep1" localSheetId="3">#REF!</definedName>
    <definedName name="__Ep1" localSheetId="8">#REF!</definedName>
    <definedName name="__Ep1" localSheetId="9">#REF!</definedName>
    <definedName name="__Ep1" localSheetId="10">#REF!</definedName>
    <definedName name="__Ep1">#REF!</definedName>
    <definedName name="__Ep2" localSheetId="1">#REF!</definedName>
    <definedName name="__Ep2" localSheetId="3">#REF!</definedName>
    <definedName name="__Ep2" localSheetId="8">#REF!</definedName>
    <definedName name="__Ep2" localSheetId="9">#REF!</definedName>
    <definedName name="__Ep2" localSheetId="10">#REF!</definedName>
    <definedName name="__Ep2">#REF!</definedName>
    <definedName name="__Ep3" localSheetId="1">#REF!</definedName>
    <definedName name="__Ep3" localSheetId="3">#REF!</definedName>
    <definedName name="__Ep3" localSheetId="8">#REF!</definedName>
    <definedName name="__Ep3" localSheetId="9">#REF!</definedName>
    <definedName name="__Ep3" localSheetId="10">#REF!</definedName>
    <definedName name="__Ep3">#REF!</definedName>
    <definedName name="__Ep4" localSheetId="1">#REF!</definedName>
    <definedName name="__Ep4" localSheetId="3">#REF!</definedName>
    <definedName name="__Ep4" localSheetId="8">#REF!</definedName>
    <definedName name="__Ep4" localSheetId="9">#REF!</definedName>
    <definedName name="__Ep4" localSheetId="10">#REF!</definedName>
    <definedName name="__Ep4">#REF!</definedName>
    <definedName name="__Ep5" localSheetId="1">#REF!</definedName>
    <definedName name="__Ep5" localSheetId="3">#REF!</definedName>
    <definedName name="__Ep5" localSheetId="8">#REF!</definedName>
    <definedName name="__Ep5" localSheetId="9">#REF!</definedName>
    <definedName name="__Ep5" localSheetId="10">#REF!</definedName>
    <definedName name="__Ep5">#REF!</definedName>
    <definedName name="__Ep6" localSheetId="1">#REF!</definedName>
    <definedName name="__Ep6" localSheetId="3">#REF!</definedName>
    <definedName name="__Ep6" localSheetId="8">#REF!</definedName>
    <definedName name="__Ep6" localSheetId="9">#REF!</definedName>
    <definedName name="__Ep6" localSheetId="10">#REF!</definedName>
    <definedName name="__Ep6">#REF!</definedName>
    <definedName name="__epg1" localSheetId="1">#REF!</definedName>
    <definedName name="__epg1" localSheetId="3">#REF!</definedName>
    <definedName name="__epg1" localSheetId="8">#REF!</definedName>
    <definedName name="__epg1" localSheetId="9">#REF!</definedName>
    <definedName name="__epg1" localSheetId="10">#REF!</definedName>
    <definedName name="__epg1">#REF!</definedName>
    <definedName name="__epg2" localSheetId="1">#REF!</definedName>
    <definedName name="__epg2" localSheetId="3">#REF!</definedName>
    <definedName name="__epg2" localSheetId="8">#REF!</definedName>
    <definedName name="__epg2" localSheetId="9">#REF!</definedName>
    <definedName name="__epg2" localSheetId="10">#REF!</definedName>
    <definedName name="__epg2">#REF!</definedName>
    <definedName name="__epg3" localSheetId="1">#REF!</definedName>
    <definedName name="__epg3" localSheetId="3">#REF!</definedName>
    <definedName name="__epg3" localSheetId="8">#REF!</definedName>
    <definedName name="__epg3" localSheetId="9">#REF!</definedName>
    <definedName name="__epg3" localSheetId="10">#REF!</definedName>
    <definedName name="__epg3">#REF!</definedName>
    <definedName name="__epg4" localSheetId="1">#REF!</definedName>
    <definedName name="__epg4" localSheetId="3">#REF!</definedName>
    <definedName name="__epg4" localSheetId="8">#REF!</definedName>
    <definedName name="__epg4" localSheetId="9">#REF!</definedName>
    <definedName name="__epg4" localSheetId="10">#REF!</definedName>
    <definedName name="__epg4">#REF!</definedName>
    <definedName name="__epg5" localSheetId="1">#REF!</definedName>
    <definedName name="__epg5" localSheetId="3">#REF!</definedName>
    <definedName name="__epg5" localSheetId="8">#REF!</definedName>
    <definedName name="__epg5" localSheetId="9">#REF!</definedName>
    <definedName name="__epg5" localSheetId="10">#REF!</definedName>
    <definedName name="__epg5">#REF!</definedName>
    <definedName name="__epg6" localSheetId="1">#REF!</definedName>
    <definedName name="__epg6" localSheetId="3">#REF!</definedName>
    <definedName name="__epg6" localSheetId="8">#REF!</definedName>
    <definedName name="__epg6" localSheetId="9">#REF!</definedName>
    <definedName name="__epg6" localSheetId="10">#REF!</definedName>
    <definedName name="__epg6">#REF!</definedName>
    <definedName name="__es1" localSheetId="1">#REF!</definedName>
    <definedName name="__es1" localSheetId="3">#REF!</definedName>
    <definedName name="__es1" localSheetId="8">#REF!</definedName>
    <definedName name="__es1" localSheetId="9">#REF!</definedName>
    <definedName name="__es1" localSheetId="10">#REF!</definedName>
    <definedName name="__es1">#REF!</definedName>
    <definedName name="__es2" localSheetId="1">#REF!</definedName>
    <definedName name="__es2" localSheetId="3">#REF!</definedName>
    <definedName name="__es2" localSheetId="8">#REF!</definedName>
    <definedName name="__es2" localSheetId="9">#REF!</definedName>
    <definedName name="__es2" localSheetId="10">#REF!</definedName>
    <definedName name="__es2">#REF!</definedName>
    <definedName name="__es3" localSheetId="1">#REF!</definedName>
    <definedName name="__es3" localSheetId="3">#REF!</definedName>
    <definedName name="__es3" localSheetId="8">#REF!</definedName>
    <definedName name="__es3" localSheetId="9">#REF!</definedName>
    <definedName name="__es3" localSheetId="10">#REF!</definedName>
    <definedName name="__es3">#REF!</definedName>
    <definedName name="__es4" localSheetId="1">#REF!</definedName>
    <definedName name="__es4" localSheetId="3">#REF!</definedName>
    <definedName name="__es4" localSheetId="8">#REF!</definedName>
    <definedName name="__es4" localSheetId="9">#REF!</definedName>
    <definedName name="__es4" localSheetId="10">#REF!</definedName>
    <definedName name="__es4">#REF!</definedName>
    <definedName name="__Li1" localSheetId="1">#REF!</definedName>
    <definedName name="__Li1" localSheetId="3">#REF!</definedName>
    <definedName name="__Li1" localSheetId="8">#REF!</definedName>
    <definedName name="__Li1" localSheetId="9">#REF!</definedName>
    <definedName name="__Li1" localSheetId="10">#REF!</definedName>
    <definedName name="__Li1">#REF!</definedName>
    <definedName name="__Li2" localSheetId="1">[1]Voreinstellungen!#REF!</definedName>
    <definedName name="__Li2" localSheetId="3">[1]Voreinstellungen!#REF!</definedName>
    <definedName name="__Li2" localSheetId="8">[1]Voreinstellungen!#REF!</definedName>
    <definedName name="__Li2" localSheetId="9">[1]Voreinstellungen!#REF!</definedName>
    <definedName name="__Li2" localSheetId="10">[1]Voreinstellungen!#REF!</definedName>
    <definedName name="__Li2">[1]Voreinstellungen!#REF!</definedName>
    <definedName name="__Re1" localSheetId="1">#REF!</definedName>
    <definedName name="__Re1" localSheetId="3">#REF!</definedName>
    <definedName name="__Re1" localSheetId="8">#REF!</definedName>
    <definedName name="__Re1" localSheetId="9">#REF!</definedName>
    <definedName name="__Re1" localSheetId="10">#REF!</definedName>
    <definedName name="__Re1">#REF!</definedName>
    <definedName name="__Re2" localSheetId="1">#REF!</definedName>
    <definedName name="__Re2" localSheetId="3">#REF!</definedName>
    <definedName name="__Re2" localSheetId="8">#REF!</definedName>
    <definedName name="__Re2" localSheetId="9">#REF!</definedName>
    <definedName name="__Re2" localSheetId="10">#REF!</definedName>
    <definedName name="__Re2">#REF!</definedName>
    <definedName name="__RG2">[3]Auswahllisten!$C$21:$C$31</definedName>
    <definedName name="_1.1" localSheetId="1">#REF!</definedName>
    <definedName name="_1.1" localSheetId="3">#REF!</definedName>
    <definedName name="_1.1" localSheetId="8">#REF!</definedName>
    <definedName name="_1.1" localSheetId="9">#REF!</definedName>
    <definedName name="_1.1" localSheetId="10">#REF!</definedName>
    <definedName name="_1.1">#REF!</definedName>
    <definedName name="_1.2" localSheetId="1">#REF!</definedName>
    <definedName name="_1.2" localSheetId="3">#REF!</definedName>
    <definedName name="_1.2" localSheetId="8">#REF!</definedName>
    <definedName name="_1.2" localSheetId="9">#REF!</definedName>
    <definedName name="_1.2" localSheetId="10">#REF!</definedName>
    <definedName name="_1.2">#REF!</definedName>
    <definedName name="_1.3" localSheetId="1">#REF!</definedName>
    <definedName name="_1.3" localSheetId="3">#REF!</definedName>
    <definedName name="_1.3" localSheetId="8">#REF!</definedName>
    <definedName name="_1.3" localSheetId="9">#REF!</definedName>
    <definedName name="_1.3" localSheetId="10">#REF!</definedName>
    <definedName name="_1.3">#REF!</definedName>
    <definedName name="_1.4" localSheetId="1">#REF!</definedName>
    <definedName name="_1.4" localSheetId="3">#REF!</definedName>
    <definedName name="_1.4" localSheetId="8">#REF!</definedName>
    <definedName name="_1.4" localSheetId="9">#REF!</definedName>
    <definedName name="_1.4" localSheetId="10">#REF!</definedName>
    <definedName name="_1.4">#REF!</definedName>
    <definedName name="_1.5" localSheetId="1">#REF!</definedName>
    <definedName name="_1.5" localSheetId="3">#REF!</definedName>
    <definedName name="_1.5" localSheetId="8">#REF!</definedName>
    <definedName name="_1.5" localSheetId="9">#REF!</definedName>
    <definedName name="_1.5" localSheetId="10">#REF!</definedName>
    <definedName name="_1.5">#REF!</definedName>
    <definedName name="_1.6" localSheetId="1">#REF!</definedName>
    <definedName name="_1.6" localSheetId="3">#REF!</definedName>
    <definedName name="_1.6" localSheetId="8">#REF!</definedName>
    <definedName name="_1.6" localSheetId="9">#REF!</definedName>
    <definedName name="_1.6" localSheetId="10">#REF!</definedName>
    <definedName name="_1.6">#REF!</definedName>
    <definedName name="_10.1" localSheetId="1">#REF!</definedName>
    <definedName name="_10.1" localSheetId="3">#REF!</definedName>
    <definedName name="_10.1" localSheetId="8">#REF!</definedName>
    <definedName name="_10.1" localSheetId="9">#REF!</definedName>
    <definedName name="_10.1" localSheetId="10">#REF!</definedName>
    <definedName name="_10.1">#REF!</definedName>
    <definedName name="_10.2" localSheetId="1">#REF!</definedName>
    <definedName name="_10.2" localSheetId="3">#REF!</definedName>
    <definedName name="_10.2" localSheetId="8">#REF!</definedName>
    <definedName name="_10.2" localSheetId="9">#REF!</definedName>
    <definedName name="_10.2" localSheetId="10">#REF!</definedName>
    <definedName name="_10.2">#REF!</definedName>
    <definedName name="_10.3" localSheetId="1">#REF!</definedName>
    <definedName name="_10.3" localSheetId="3">#REF!</definedName>
    <definedName name="_10.3" localSheetId="8">#REF!</definedName>
    <definedName name="_10.3" localSheetId="9">#REF!</definedName>
    <definedName name="_10.3" localSheetId="10">#REF!</definedName>
    <definedName name="_10.3">#REF!</definedName>
    <definedName name="_10.4" localSheetId="1">#REF!</definedName>
    <definedName name="_10.4" localSheetId="3">#REF!</definedName>
    <definedName name="_10.4" localSheetId="8">#REF!</definedName>
    <definedName name="_10.4" localSheetId="9">#REF!</definedName>
    <definedName name="_10.4" localSheetId="10">#REF!</definedName>
    <definedName name="_10.4">#REF!</definedName>
    <definedName name="_10.5" localSheetId="1">#REF!</definedName>
    <definedName name="_10.5" localSheetId="3">#REF!</definedName>
    <definedName name="_10.5" localSheetId="8">#REF!</definedName>
    <definedName name="_10.5" localSheetId="9">#REF!</definedName>
    <definedName name="_10.5" localSheetId="10">#REF!</definedName>
    <definedName name="_10.5">#REF!</definedName>
    <definedName name="_11.1" localSheetId="1">#REF!</definedName>
    <definedName name="_11.1" localSheetId="3">#REF!</definedName>
    <definedName name="_11.1" localSheetId="8">#REF!</definedName>
    <definedName name="_11.1" localSheetId="9">#REF!</definedName>
    <definedName name="_11.1" localSheetId="10">#REF!</definedName>
    <definedName name="_11.1">#REF!</definedName>
    <definedName name="_11.2" localSheetId="1">#REF!</definedName>
    <definedName name="_11.2" localSheetId="3">#REF!</definedName>
    <definedName name="_11.2" localSheetId="8">#REF!</definedName>
    <definedName name="_11.2" localSheetId="9">#REF!</definedName>
    <definedName name="_11.2" localSheetId="10">#REF!</definedName>
    <definedName name="_11.2">#REF!</definedName>
    <definedName name="_11.3" localSheetId="1">#REF!</definedName>
    <definedName name="_11.3" localSheetId="3">#REF!</definedName>
    <definedName name="_11.3" localSheetId="8">#REF!</definedName>
    <definedName name="_11.3" localSheetId="9">#REF!</definedName>
    <definedName name="_11.3" localSheetId="10">#REF!</definedName>
    <definedName name="_11.3">#REF!</definedName>
    <definedName name="_11.4" localSheetId="1">#REF!</definedName>
    <definedName name="_11.4" localSheetId="3">#REF!</definedName>
    <definedName name="_11.4" localSheetId="8">#REF!</definedName>
    <definedName name="_11.4" localSheetId="9">#REF!</definedName>
    <definedName name="_11.4" localSheetId="10">#REF!</definedName>
    <definedName name="_11.4">#REF!</definedName>
    <definedName name="_11.5" localSheetId="1">#REF!</definedName>
    <definedName name="_11.5" localSheetId="3">#REF!</definedName>
    <definedName name="_11.5" localSheetId="8">#REF!</definedName>
    <definedName name="_11.5" localSheetId="9">#REF!</definedName>
    <definedName name="_11.5" localSheetId="10">#REF!</definedName>
    <definedName name="_11.5">#REF!</definedName>
    <definedName name="_11.6" localSheetId="1">#REF!</definedName>
    <definedName name="_11.6" localSheetId="3">#REF!</definedName>
    <definedName name="_11.6" localSheetId="8">#REF!</definedName>
    <definedName name="_11.6" localSheetId="9">#REF!</definedName>
    <definedName name="_11.6" localSheetId="10">#REF!</definedName>
    <definedName name="_11.6">#REF!</definedName>
    <definedName name="_11.7" localSheetId="1">#REF!</definedName>
    <definedName name="_11.7" localSheetId="3">#REF!</definedName>
    <definedName name="_11.7" localSheetId="8">#REF!</definedName>
    <definedName name="_11.7" localSheetId="9">#REF!</definedName>
    <definedName name="_11.7" localSheetId="10">#REF!</definedName>
    <definedName name="_11.7">#REF!</definedName>
    <definedName name="_12.1" localSheetId="1">#REF!</definedName>
    <definedName name="_12.1" localSheetId="3">#REF!</definedName>
    <definedName name="_12.1" localSheetId="8">#REF!</definedName>
    <definedName name="_12.1" localSheetId="9">#REF!</definedName>
    <definedName name="_12.1" localSheetId="10">#REF!</definedName>
    <definedName name="_12.1">#REF!</definedName>
    <definedName name="_12.2" localSheetId="1">#REF!</definedName>
    <definedName name="_12.2" localSheetId="3">#REF!</definedName>
    <definedName name="_12.2" localSheetId="8">#REF!</definedName>
    <definedName name="_12.2" localSheetId="9">#REF!</definedName>
    <definedName name="_12.2" localSheetId="10">#REF!</definedName>
    <definedName name="_12.2">#REF!</definedName>
    <definedName name="_12.3" localSheetId="1">#REF!</definedName>
    <definedName name="_12.3" localSheetId="3">#REF!</definedName>
    <definedName name="_12.3" localSheetId="8">#REF!</definedName>
    <definedName name="_12.3" localSheetId="9">#REF!</definedName>
    <definedName name="_12.3" localSheetId="10">#REF!</definedName>
    <definedName name="_12.3">#REF!</definedName>
    <definedName name="_12.4" localSheetId="1">#REF!</definedName>
    <definedName name="_12.4" localSheetId="3">#REF!</definedName>
    <definedName name="_12.4" localSheetId="8">#REF!</definedName>
    <definedName name="_12.4" localSheetId="9">#REF!</definedName>
    <definedName name="_12.4" localSheetId="10">#REF!</definedName>
    <definedName name="_12.4">#REF!</definedName>
    <definedName name="_13.1" localSheetId="1">#REF!</definedName>
    <definedName name="_13.1" localSheetId="3">#REF!</definedName>
    <definedName name="_13.1" localSheetId="8">#REF!</definedName>
    <definedName name="_13.1" localSheetId="9">#REF!</definedName>
    <definedName name="_13.1" localSheetId="10">#REF!</definedName>
    <definedName name="_13.1">#REF!</definedName>
    <definedName name="_13.2" localSheetId="1">#REF!</definedName>
    <definedName name="_13.2" localSheetId="3">#REF!</definedName>
    <definedName name="_13.2" localSheetId="8">#REF!</definedName>
    <definedName name="_13.2" localSheetId="9">#REF!</definedName>
    <definedName name="_13.2" localSheetId="10">#REF!</definedName>
    <definedName name="_13.2">#REF!</definedName>
    <definedName name="_13.3" localSheetId="1">#REF!</definedName>
    <definedName name="_13.3" localSheetId="3">#REF!</definedName>
    <definedName name="_13.3" localSheetId="8">#REF!</definedName>
    <definedName name="_13.3" localSheetId="9">#REF!</definedName>
    <definedName name="_13.3" localSheetId="10">#REF!</definedName>
    <definedName name="_13.3">#REF!</definedName>
    <definedName name="_13.4" localSheetId="1">#REF!</definedName>
    <definedName name="_13.4" localSheetId="3">#REF!</definedName>
    <definedName name="_13.4" localSheetId="8">#REF!</definedName>
    <definedName name="_13.4" localSheetId="9">#REF!</definedName>
    <definedName name="_13.4" localSheetId="10">#REF!</definedName>
    <definedName name="_13.4">#REF!</definedName>
    <definedName name="_13.5" localSheetId="1">#REF!</definedName>
    <definedName name="_13.5" localSheetId="3">#REF!</definedName>
    <definedName name="_13.5" localSheetId="8">#REF!</definedName>
    <definedName name="_13.5" localSheetId="9">#REF!</definedName>
    <definedName name="_13.5" localSheetId="10">#REF!</definedName>
    <definedName name="_13.5">#REF!</definedName>
    <definedName name="_13.6" localSheetId="1">#REF!</definedName>
    <definedName name="_13.6" localSheetId="3">#REF!</definedName>
    <definedName name="_13.6" localSheetId="8">#REF!</definedName>
    <definedName name="_13.6" localSheetId="9">#REF!</definedName>
    <definedName name="_13.6" localSheetId="10">#REF!</definedName>
    <definedName name="_13.6">#REF!</definedName>
    <definedName name="_13.7" localSheetId="1">#REF!</definedName>
    <definedName name="_13.7" localSheetId="3">#REF!</definedName>
    <definedName name="_13.7" localSheetId="8">#REF!</definedName>
    <definedName name="_13.7" localSheetId="9">#REF!</definedName>
    <definedName name="_13.7" localSheetId="10">#REF!</definedName>
    <definedName name="_13.7">#REF!</definedName>
    <definedName name="_14.1" localSheetId="1">#REF!</definedName>
    <definedName name="_14.1" localSheetId="3">#REF!</definedName>
    <definedName name="_14.1" localSheetId="8">#REF!</definedName>
    <definedName name="_14.1" localSheetId="9">#REF!</definedName>
    <definedName name="_14.1" localSheetId="10">#REF!</definedName>
    <definedName name="_14.1">#REF!</definedName>
    <definedName name="_14.2" localSheetId="1">#REF!</definedName>
    <definedName name="_14.2" localSheetId="3">#REF!</definedName>
    <definedName name="_14.2" localSheetId="8">#REF!</definedName>
    <definedName name="_14.2" localSheetId="9">#REF!</definedName>
    <definedName name="_14.2" localSheetId="10">#REF!</definedName>
    <definedName name="_14.2">#REF!</definedName>
    <definedName name="_14.3" localSheetId="1">#REF!</definedName>
    <definedName name="_14.3" localSheetId="3">#REF!</definedName>
    <definedName name="_14.3" localSheetId="8">#REF!</definedName>
    <definedName name="_14.3" localSheetId="9">#REF!</definedName>
    <definedName name="_14.3" localSheetId="10">#REF!</definedName>
    <definedName name="_14.3">#REF!</definedName>
    <definedName name="_14.4" localSheetId="1">#REF!</definedName>
    <definedName name="_14.4" localSheetId="3">#REF!</definedName>
    <definedName name="_14.4" localSheetId="8">#REF!</definedName>
    <definedName name="_14.4" localSheetId="9">#REF!</definedName>
    <definedName name="_14.4" localSheetId="10">#REF!</definedName>
    <definedName name="_14.4">#REF!</definedName>
    <definedName name="_14.5" localSheetId="1">#REF!</definedName>
    <definedName name="_14.5" localSheetId="3">#REF!</definedName>
    <definedName name="_14.5" localSheetId="8">#REF!</definedName>
    <definedName name="_14.5" localSheetId="9">#REF!</definedName>
    <definedName name="_14.5" localSheetId="10">#REF!</definedName>
    <definedName name="_14.5">#REF!</definedName>
    <definedName name="_14.6" localSheetId="1">#REF!</definedName>
    <definedName name="_14.6" localSheetId="3">#REF!</definedName>
    <definedName name="_14.6" localSheetId="8">#REF!</definedName>
    <definedName name="_14.6" localSheetId="9">#REF!</definedName>
    <definedName name="_14.6" localSheetId="10">#REF!</definedName>
    <definedName name="_14.6">#REF!</definedName>
    <definedName name="_14.7" localSheetId="1">#REF!</definedName>
    <definedName name="_14.7" localSheetId="3">#REF!</definedName>
    <definedName name="_14.7" localSheetId="8">#REF!</definedName>
    <definedName name="_14.7" localSheetId="9">#REF!</definedName>
    <definedName name="_14.7" localSheetId="10">#REF!</definedName>
    <definedName name="_14.7">#REF!</definedName>
    <definedName name="_15.1" localSheetId="1">#REF!</definedName>
    <definedName name="_15.1" localSheetId="3">#REF!</definedName>
    <definedName name="_15.1" localSheetId="8">#REF!</definedName>
    <definedName name="_15.1" localSheetId="9">#REF!</definedName>
    <definedName name="_15.1" localSheetId="10">#REF!</definedName>
    <definedName name="_15.1">#REF!</definedName>
    <definedName name="_15.2" localSheetId="1">#REF!</definedName>
    <definedName name="_15.2" localSheetId="3">#REF!</definedName>
    <definedName name="_15.2" localSheetId="8">#REF!</definedName>
    <definedName name="_15.2" localSheetId="9">#REF!</definedName>
    <definedName name="_15.2" localSheetId="10">#REF!</definedName>
    <definedName name="_15.2">#REF!</definedName>
    <definedName name="_15.3" localSheetId="1">#REF!</definedName>
    <definedName name="_15.3" localSheetId="3">#REF!</definedName>
    <definedName name="_15.3" localSheetId="8">#REF!</definedName>
    <definedName name="_15.3" localSheetId="9">#REF!</definedName>
    <definedName name="_15.3" localSheetId="10">#REF!</definedName>
    <definedName name="_15.3">#REF!</definedName>
    <definedName name="_15.4" localSheetId="1">#REF!</definedName>
    <definedName name="_15.4" localSheetId="3">#REF!</definedName>
    <definedName name="_15.4" localSheetId="8">#REF!</definedName>
    <definedName name="_15.4" localSheetId="9">#REF!</definedName>
    <definedName name="_15.4" localSheetId="10">#REF!</definedName>
    <definedName name="_15.4">#REF!</definedName>
    <definedName name="_15.5" localSheetId="1">#REF!</definedName>
    <definedName name="_15.5" localSheetId="3">#REF!</definedName>
    <definedName name="_15.5" localSheetId="8">#REF!</definedName>
    <definedName name="_15.5" localSheetId="9">#REF!</definedName>
    <definedName name="_15.5" localSheetId="10">#REF!</definedName>
    <definedName name="_15.5">#REF!</definedName>
    <definedName name="_15.6" localSheetId="1">#REF!</definedName>
    <definedName name="_15.6" localSheetId="3">#REF!</definedName>
    <definedName name="_15.6" localSheetId="8">#REF!</definedName>
    <definedName name="_15.6" localSheetId="9">#REF!</definedName>
    <definedName name="_15.6" localSheetId="10">#REF!</definedName>
    <definedName name="_15.6">#REF!</definedName>
    <definedName name="_16.1" localSheetId="1">#REF!</definedName>
    <definedName name="_16.1" localSheetId="3">#REF!</definedName>
    <definedName name="_16.1" localSheetId="8">#REF!</definedName>
    <definedName name="_16.1" localSheetId="9">#REF!</definedName>
    <definedName name="_16.1" localSheetId="10">#REF!</definedName>
    <definedName name="_16.1">#REF!</definedName>
    <definedName name="_16.2" localSheetId="1">#REF!</definedName>
    <definedName name="_16.2" localSheetId="3">#REF!</definedName>
    <definedName name="_16.2" localSheetId="8">#REF!</definedName>
    <definedName name="_16.2" localSheetId="9">#REF!</definedName>
    <definedName name="_16.2" localSheetId="10">#REF!</definedName>
    <definedName name="_16.2">#REF!</definedName>
    <definedName name="_16.3" localSheetId="1">#REF!</definedName>
    <definedName name="_16.3" localSheetId="3">#REF!</definedName>
    <definedName name="_16.3" localSheetId="8">#REF!</definedName>
    <definedName name="_16.3" localSheetId="9">#REF!</definedName>
    <definedName name="_16.3" localSheetId="10">#REF!</definedName>
    <definedName name="_16.3">#REF!</definedName>
    <definedName name="_16.4" localSheetId="1">#REF!</definedName>
    <definedName name="_16.4" localSheetId="3">#REF!</definedName>
    <definedName name="_16.4" localSheetId="8">#REF!</definedName>
    <definedName name="_16.4" localSheetId="9">#REF!</definedName>
    <definedName name="_16.4" localSheetId="10">#REF!</definedName>
    <definedName name="_16.4">#REF!</definedName>
    <definedName name="_16.5" localSheetId="1">#REF!</definedName>
    <definedName name="_16.5" localSheetId="3">#REF!</definedName>
    <definedName name="_16.5" localSheetId="8">#REF!</definedName>
    <definedName name="_16.5" localSheetId="9">#REF!</definedName>
    <definedName name="_16.5" localSheetId="10">#REF!</definedName>
    <definedName name="_16.5">#REF!</definedName>
    <definedName name="_17.1" localSheetId="1">#REF!</definedName>
    <definedName name="_17.1" localSheetId="3">#REF!</definedName>
    <definedName name="_17.1" localSheetId="8">#REF!</definedName>
    <definedName name="_17.1" localSheetId="9">#REF!</definedName>
    <definedName name="_17.1" localSheetId="10">#REF!</definedName>
    <definedName name="_17.1">#REF!</definedName>
    <definedName name="_17.2" localSheetId="1">#REF!</definedName>
    <definedName name="_17.2" localSheetId="3">#REF!</definedName>
    <definedName name="_17.2" localSheetId="8">#REF!</definedName>
    <definedName name="_17.2" localSheetId="9">#REF!</definedName>
    <definedName name="_17.2" localSheetId="10">#REF!</definedName>
    <definedName name="_17.2">#REF!</definedName>
    <definedName name="_17.3" localSheetId="1">#REF!</definedName>
    <definedName name="_17.3" localSheetId="3">#REF!</definedName>
    <definedName name="_17.3" localSheetId="8">#REF!</definedName>
    <definedName name="_17.3" localSheetId="9">#REF!</definedName>
    <definedName name="_17.3" localSheetId="10">#REF!</definedName>
    <definedName name="_17.3">#REF!</definedName>
    <definedName name="_17.4" localSheetId="1">#REF!</definedName>
    <definedName name="_17.4" localSheetId="3">#REF!</definedName>
    <definedName name="_17.4" localSheetId="8">#REF!</definedName>
    <definedName name="_17.4" localSheetId="9">#REF!</definedName>
    <definedName name="_17.4" localSheetId="10">#REF!</definedName>
    <definedName name="_17.4">#REF!</definedName>
    <definedName name="_18.1" localSheetId="1">#REF!</definedName>
    <definedName name="_18.1" localSheetId="3">#REF!</definedName>
    <definedName name="_18.1" localSheetId="8">#REF!</definedName>
    <definedName name="_18.1" localSheetId="9">#REF!</definedName>
    <definedName name="_18.1" localSheetId="10">#REF!</definedName>
    <definedName name="_18.1">#REF!</definedName>
    <definedName name="_18.2" localSheetId="1">#REF!</definedName>
    <definedName name="_18.2" localSheetId="3">#REF!</definedName>
    <definedName name="_18.2" localSheetId="8">#REF!</definedName>
    <definedName name="_18.2" localSheetId="9">#REF!</definedName>
    <definedName name="_18.2" localSheetId="10">#REF!</definedName>
    <definedName name="_18.2">#REF!</definedName>
    <definedName name="_18.3" localSheetId="1">#REF!</definedName>
    <definedName name="_18.3" localSheetId="3">#REF!</definedName>
    <definedName name="_18.3" localSheetId="8">#REF!</definedName>
    <definedName name="_18.3" localSheetId="9">#REF!</definedName>
    <definedName name="_18.3" localSheetId="10">#REF!</definedName>
    <definedName name="_18.3">#REF!</definedName>
    <definedName name="_18.4" localSheetId="1">#REF!</definedName>
    <definedName name="_18.4" localSheetId="3">#REF!</definedName>
    <definedName name="_18.4" localSheetId="8">#REF!</definedName>
    <definedName name="_18.4" localSheetId="9">#REF!</definedName>
    <definedName name="_18.4" localSheetId="10">#REF!</definedName>
    <definedName name="_18.4">#REF!</definedName>
    <definedName name="_19.1" localSheetId="1">#REF!</definedName>
    <definedName name="_19.1" localSheetId="3">#REF!</definedName>
    <definedName name="_19.1" localSheetId="8">#REF!</definedName>
    <definedName name="_19.1" localSheetId="9">#REF!</definedName>
    <definedName name="_19.1" localSheetId="10">#REF!</definedName>
    <definedName name="_19.1">#REF!</definedName>
    <definedName name="_19.2" localSheetId="1">#REF!</definedName>
    <definedName name="_19.2" localSheetId="3">#REF!</definedName>
    <definedName name="_19.2" localSheetId="8">#REF!</definedName>
    <definedName name="_19.2" localSheetId="9">#REF!</definedName>
    <definedName name="_19.2" localSheetId="10">#REF!</definedName>
    <definedName name="_19.2">#REF!</definedName>
    <definedName name="_19.3" localSheetId="1">#REF!</definedName>
    <definedName name="_19.3" localSheetId="3">#REF!</definedName>
    <definedName name="_19.3" localSheetId="8">#REF!</definedName>
    <definedName name="_19.3" localSheetId="9">#REF!</definedName>
    <definedName name="_19.3" localSheetId="10">#REF!</definedName>
    <definedName name="_19.3">#REF!</definedName>
    <definedName name="_19.4" localSheetId="1">#REF!</definedName>
    <definedName name="_19.4" localSheetId="3">#REF!</definedName>
    <definedName name="_19.4" localSheetId="8">#REF!</definedName>
    <definedName name="_19.4" localSheetId="9">#REF!</definedName>
    <definedName name="_19.4" localSheetId="10">#REF!</definedName>
    <definedName name="_19.4">#REF!</definedName>
    <definedName name="_19.5" localSheetId="1">#REF!</definedName>
    <definedName name="_19.5" localSheetId="3">#REF!</definedName>
    <definedName name="_19.5" localSheetId="8">#REF!</definedName>
    <definedName name="_19.5" localSheetId="9">#REF!</definedName>
    <definedName name="_19.5" localSheetId="10">#REF!</definedName>
    <definedName name="_19.5">#REF!</definedName>
    <definedName name="_19.6" localSheetId="1">#REF!</definedName>
    <definedName name="_19.6" localSheetId="3">#REF!</definedName>
    <definedName name="_19.6" localSheetId="8">#REF!</definedName>
    <definedName name="_19.6" localSheetId="9">#REF!</definedName>
    <definedName name="_19.6" localSheetId="10">#REF!</definedName>
    <definedName name="_19.6">#REF!</definedName>
    <definedName name="_2.1" localSheetId="1">#REF!</definedName>
    <definedName name="_2.1" localSheetId="3">#REF!</definedName>
    <definedName name="_2.1" localSheetId="8">#REF!</definedName>
    <definedName name="_2.1" localSheetId="9">#REF!</definedName>
    <definedName name="_2.1" localSheetId="10">#REF!</definedName>
    <definedName name="_2.1">#REF!</definedName>
    <definedName name="_2.2" localSheetId="1">#REF!</definedName>
    <definedName name="_2.2" localSheetId="3">#REF!</definedName>
    <definedName name="_2.2" localSheetId="8">#REF!</definedName>
    <definedName name="_2.2" localSheetId="9">#REF!</definedName>
    <definedName name="_2.2" localSheetId="10">#REF!</definedName>
    <definedName name="_2.2">#REF!</definedName>
    <definedName name="_2.3" localSheetId="1">#REF!</definedName>
    <definedName name="_2.3" localSheetId="3">#REF!</definedName>
    <definedName name="_2.3" localSheetId="8">#REF!</definedName>
    <definedName name="_2.3" localSheetId="9">#REF!</definedName>
    <definedName name="_2.3" localSheetId="10">#REF!</definedName>
    <definedName name="_2.3">#REF!</definedName>
    <definedName name="_2.4" localSheetId="1">#REF!</definedName>
    <definedName name="_2.4" localSheetId="3">#REF!</definedName>
    <definedName name="_2.4" localSheetId="8">#REF!</definedName>
    <definedName name="_2.4" localSheetId="9">#REF!</definedName>
    <definedName name="_2.4" localSheetId="10">#REF!</definedName>
    <definedName name="_2.4">#REF!</definedName>
    <definedName name="_2.5" localSheetId="1">#REF!</definedName>
    <definedName name="_2.5" localSheetId="3">#REF!</definedName>
    <definedName name="_2.5" localSheetId="8">#REF!</definedName>
    <definedName name="_2.5" localSheetId="9">#REF!</definedName>
    <definedName name="_2.5" localSheetId="10">#REF!</definedName>
    <definedName name="_2.5">#REF!</definedName>
    <definedName name="_2.6" localSheetId="1">#REF!</definedName>
    <definedName name="_2.6" localSheetId="3">#REF!</definedName>
    <definedName name="_2.6" localSheetId="8">#REF!</definedName>
    <definedName name="_2.6" localSheetId="9">#REF!</definedName>
    <definedName name="_2.6" localSheetId="10">#REF!</definedName>
    <definedName name="_2.6">#REF!</definedName>
    <definedName name="_20.1" localSheetId="1">#REF!</definedName>
    <definedName name="_20.1" localSheetId="3">#REF!</definedName>
    <definedName name="_20.1" localSheetId="8">#REF!</definedName>
    <definedName name="_20.1" localSheetId="9">#REF!</definedName>
    <definedName name="_20.1" localSheetId="10">#REF!</definedName>
    <definedName name="_20.1">#REF!</definedName>
    <definedName name="_20.2" localSheetId="1">#REF!</definedName>
    <definedName name="_20.2" localSheetId="3">#REF!</definedName>
    <definedName name="_20.2" localSheetId="8">#REF!</definedName>
    <definedName name="_20.2" localSheetId="9">#REF!</definedName>
    <definedName name="_20.2" localSheetId="10">#REF!</definedName>
    <definedName name="_20.2">#REF!</definedName>
    <definedName name="_20.3" localSheetId="1">#REF!</definedName>
    <definedName name="_20.3" localSheetId="3">#REF!</definedName>
    <definedName name="_20.3" localSheetId="8">#REF!</definedName>
    <definedName name="_20.3" localSheetId="9">#REF!</definedName>
    <definedName name="_20.3" localSheetId="10">#REF!</definedName>
    <definedName name="_20.3">#REF!</definedName>
    <definedName name="_20.4" localSheetId="1">#REF!</definedName>
    <definedName name="_20.4" localSheetId="3">#REF!</definedName>
    <definedName name="_20.4" localSheetId="8">#REF!</definedName>
    <definedName name="_20.4" localSheetId="9">#REF!</definedName>
    <definedName name="_20.4" localSheetId="10">#REF!</definedName>
    <definedName name="_20.4">#REF!</definedName>
    <definedName name="_21.1" localSheetId="1">#REF!</definedName>
    <definedName name="_21.1" localSheetId="3">#REF!</definedName>
    <definedName name="_21.1" localSheetId="8">#REF!</definedName>
    <definedName name="_21.1" localSheetId="9">#REF!</definedName>
    <definedName name="_21.1" localSheetId="10">#REF!</definedName>
    <definedName name="_21.1">#REF!</definedName>
    <definedName name="_21.2" localSheetId="1">#REF!</definedName>
    <definedName name="_21.2" localSheetId="3">#REF!</definedName>
    <definedName name="_21.2" localSheetId="8">#REF!</definedName>
    <definedName name="_21.2" localSheetId="9">#REF!</definedName>
    <definedName name="_21.2" localSheetId="10">#REF!</definedName>
    <definedName name="_21.2">#REF!</definedName>
    <definedName name="_21.3" localSheetId="1">#REF!</definedName>
    <definedName name="_21.3" localSheetId="3">#REF!</definedName>
    <definedName name="_21.3" localSheetId="8">#REF!</definedName>
    <definedName name="_21.3" localSheetId="9">#REF!</definedName>
    <definedName name="_21.3" localSheetId="10">#REF!</definedName>
    <definedName name="_21.3">#REF!</definedName>
    <definedName name="_21.4" localSheetId="1">#REF!</definedName>
    <definedName name="_21.4" localSheetId="3">#REF!</definedName>
    <definedName name="_21.4" localSheetId="8">#REF!</definedName>
    <definedName name="_21.4" localSheetId="9">#REF!</definedName>
    <definedName name="_21.4" localSheetId="10">#REF!</definedName>
    <definedName name="_21.4">#REF!</definedName>
    <definedName name="_21.5" localSheetId="1">#REF!</definedName>
    <definedName name="_21.5" localSheetId="3">#REF!</definedName>
    <definedName name="_21.5" localSheetId="8">#REF!</definedName>
    <definedName name="_21.5" localSheetId="9">#REF!</definedName>
    <definedName name="_21.5" localSheetId="10">#REF!</definedName>
    <definedName name="_21.5">#REF!</definedName>
    <definedName name="_22.1" localSheetId="1">#REF!</definedName>
    <definedName name="_22.1" localSheetId="3">#REF!</definedName>
    <definedName name="_22.1" localSheetId="8">#REF!</definedName>
    <definedName name="_22.1" localSheetId="9">#REF!</definedName>
    <definedName name="_22.1" localSheetId="10">#REF!</definedName>
    <definedName name="_22.1">#REF!</definedName>
    <definedName name="_22.2" localSheetId="1">#REF!</definedName>
    <definedName name="_22.2" localSheetId="3">#REF!</definedName>
    <definedName name="_22.2" localSheetId="8">#REF!</definedName>
    <definedName name="_22.2" localSheetId="9">#REF!</definedName>
    <definedName name="_22.2" localSheetId="10">#REF!</definedName>
    <definedName name="_22.2">#REF!</definedName>
    <definedName name="_22.3" localSheetId="1">#REF!</definedName>
    <definedName name="_22.3" localSheetId="3">#REF!</definedName>
    <definedName name="_22.3" localSheetId="8">#REF!</definedName>
    <definedName name="_22.3" localSheetId="9">#REF!</definedName>
    <definedName name="_22.3" localSheetId="10">#REF!</definedName>
    <definedName name="_22.3">#REF!</definedName>
    <definedName name="_22.4" localSheetId="1">#REF!</definedName>
    <definedName name="_22.4" localSheetId="3">#REF!</definedName>
    <definedName name="_22.4" localSheetId="8">#REF!</definedName>
    <definedName name="_22.4" localSheetId="9">#REF!</definedName>
    <definedName name="_22.4" localSheetId="10">#REF!</definedName>
    <definedName name="_22.4">#REF!</definedName>
    <definedName name="_22.5" localSheetId="1">#REF!</definedName>
    <definedName name="_22.5" localSheetId="3">#REF!</definedName>
    <definedName name="_22.5" localSheetId="8">#REF!</definedName>
    <definedName name="_22.5" localSheetId="9">#REF!</definedName>
    <definedName name="_22.5" localSheetId="10">#REF!</definedName>
    <definedName name="_22.5">#REF!</definedName>
    <definedName name="_22.6" localSheetId="1">#REF!</definedName>
    <definedName name="_22.6" localSheetId="3">#REF!</definedName>
    <definedName name="_22.6" localSheetId="8">#REF!</definedName>
    <definedName name="_22.6" localSheetId="9">#REF!</definedName>
    <definedName name="_22.6" localSheetId="10">#REF!</definedName>
    <definedName name="_22.6">#REF!</definedName>
    <definedName name="_3.1" localSheetId="1">#REF!</definedName>
    <definedName name="_3.1" localSheetId="3">#REF!</definedName>
    <definedName name="_3.1" localSheetId="8">#REF!</definedName>
    <definedName name="_3.1" localSheetId="9">#REF!</definedName>
    <definedName name="_3.1" localSheetId="10">#REF!</definedName>
    <definedName name="_3.1">#REF!</definedName>
    <definedName name="_3.2" localSheetId="1">#REF!</definedName>
    <definedName name="_3.2" localSheetId="3">#REF!</definedName>
    <definedName name="_3.2" localSheetId="8">#REF!</definedName>
    <definedName name="_3.2" localSheetId="9">#REF!</definedName>
    <definedName name="_3.2" localSheetId="10">#REF!</definedName>
    <definedName name="_3.2">#REF!</definedName>
    <definedName name="_3.3" localSheetId="1">#REF!</definedName>
    <definedName name="_3.3" localSheetId="3">#REF!</definedName>
    <definedName name="_3.3" localSheetId="8">#REF!</definedName>
    <definedName name="_3.3" localSheetId="9">#REF!</definedName>
    <definedName name="_3.3" localSheetId="10">#REF!</definedName>
    <definedName name="_3.3">#REF!</definedName>
    <definedName name="_3.4" localSheetId="1">#REF!</definedName>
    <definedName name="_3.4" localSheetId="3">#REF!</definedName>
    <definedName name="_3.4" localSheetId="8">#REF!</definedName>
    <definedName name="_3.4" localSheetId="9">#REF!</definedName>
    <definedName name="_3.4" localSheetId="10">#REF!</definedName>
    <definedName name="_3.4">#REF!</definedName>
    <definedName name="_4.1" localSheetId="1">#REF!</definedName>
    <definedName name="_4.1" localSheetId="3">#REF!</definedName>
    <definedName name="_4.1" localSheetId="8">#REF!</definedName>
    <definedName name="_4.1" localSheetId="9">#REF!</definedName>
    <definedName name="_4.1" localSheetId="10">#REF!</definedName>
    <definedName name="_4.1">#REF!</definedName>
    <definedName name="_4.2" localSheetId="1">#REF!</definedName>
    <definedName name="_4.2" localSheetId="3">#REF!</definedName>
    <definedName name="_4.2" localSheetId="8">#REF!</definedName>
    <definedName name="_4.2" localSheetId="9">#REF!</definedName>
    <definedName name="_4.2" localSheetId="10">#REF!</definedName>
    <definedName name="_4.2">#REF!</definedName>
    <definedName name="_4.3" localSheetId="1">#REF!</definedName>
    <definedName name="_4.3" localSheetId="3">#REF!</definedName>
    <definedName name="_4.3" localSheetId="8">#REF!</definedName>
    <definedName name="_4.3" localSheetId="9">#REF!</definedName>
    <definedName name="_4.3" localSheetId="10">#REF!</definedName>
    <definedName name="_4.3">#REF!</definedName>
    <definedName name="_4.4" localSheetId="1">#REF!</definedName>
    <definedName name="_4.4" localSheetId="3">#REF!</definedName>
    <definedName name="_4.4" localSheetId="8">#REF!</definedName>
    <definedName name="_4.4" localSheetId="9">#REF!</definedName>
    <definedName name="_4.4" localSheetId="10">#REF!</definedName>
    <definedName name="_4.4">#REF!</definedName>
    <definedName name="_4.5" localSheetId="1">#REF!</definedName>
    <definedName name="_4.5" localSheetId="3">#REF!</definedName>
    <definedName name="_4.5" localSheetId="8">#REF!</definedName>
    <definedName name="_4.5" localSheetId="9">#REF!</definedName>
    <definedName name="_4.5" localSheetId="10">#REF!</definedName>
    <definedName name="_4.5">#REF!</definedName>
    <definedName name="_4.6" localSheetId="1">#REF!</definedName>
    <definedName name="_4.6" localSheetId="3">#REF!</definedName>
    <definedName name="_4.6" localSheetId="8">#REF!</definedName>
    <definedName name="_4.6" localSheetId="9">#REF!</definedName>
    <definedName name="_4.6" localSheetId="10">#REF!</definedName>
    <definedName name="_4.6">#REF!</definedName>
    <definedName name="_4.7" localSheetId="1">#REF!</definedName>
    <definedName name="_4.7" localSheetId="3">#REF!</definedName>
    <definedName name="_4.7" localSheetId="8">#REF!</definedName>
    <definedName name="_4.7" localSheetId="9">#REF!</definedName>
    <definedName name="_4.7" localSheetId="10">#REF!</definedName>
    <definedName name="_4.7">#REF!</definedName>
    <definedName name="_5.1" localSheetId="1">#REF!</definedName>
    <definedName name="_5.1" localSheetId="3">#REF!</definedName>
    <definedName name="_5.1" localSheetId="8">#REF!</definedName>
    <definedName name="_5.1" localSheetId="9">#REF!</definedName>
    <definedName name="_5.1" localSheetId="10">#REF!</definedName>
    <definedName name="_5.1">#REF!</definedName>
    <definedName name="_5.2" localSheetId="1">#REF!</definedName>
    <definedName name="_5.2" localSheetId="3">#REF!</definedName>
    <definedName name="_5.2" localSheetId="8">#REF!</definedName>
    <definedName name="_5.2" localSheetId="9">#REF!</definedName>
    <definedName name="_5.2" localSheetId="10">#REF!</definedName>
    <definedName name="_5.2">#REF!</definedName>
    <definedName name="_5.3" localSheetId="1">#REF!</definedName>
    <definedName name="_5.3" localSheetId="3">#REF!</definedName>
    <definedName name="_5.3" localSheetId="8">#REF!</definedName>
    <definedName name="_5.3" localSheetId="9">#REF!</definedName>
    <definedName name="_5.3" localSheetId="10">#REF!</definedName>
    <definedName name="_5.3">#REF!</definedName>
    <definedName name="_5.4" localSheetId="1">#REF!</definedName>
    <definedName name="_5.4" localSheetId="3">#REF!</definedName>
    <definedName name="_5.4" localSheetId="8">#REF!</definedName>
    <definedName name="_5.4" localSheetId="9">#REF!</definedName>
    <definedName name="_5.4" localSheetId="10">#REF!</definedName>
    <definedName name="_5.4">#REF!</definedName>
    <definedName name="_6.1" localSheetId="1">#REF!</definedName>
    <definedName name="_6.1" localSheetId="3">#REF!</definedName>
    <definedName name="_6.1" localSheetId="8">#REF!</definedName>
    <definedName name="_6.1" localSheetId="9">#REF!</definedName>
    <definedName name="_6.1" localSheetId="10">#REF!</definedName>
    <definedName name="_6.1">#REF!</definedName>
    <definedName name="_6.2" localSheetId="1">#REF!</definedName>
    <definedName name="_6.2" localSheetId="3">#REF!</definedName>
    <definedName name="_6.2" localSheetId="8">#REF!</definedName>
    <definedName name="_6.2" localSheetId="9">#REF!</definedName>
    <definedName name="_6.2" localSheetId="10">#REF!</definedName>
    <definedName name="_6.2">#REF!</definedName>
    <definedName name="_6.3" localSheetId="1">#REF!</definedName>
    <definedName name="_6.3" localSheetId="3">#REF!</definedName>
    <definedName name="_6.3" localSheetId="8">#REF!</definedName>
    <definedName name="_6.3" localSheetId="9">#REF!</definedName>
    <definedName name="_6.3" localSheetId="10">#REF!</definedName>
    <definedName name="_6.3">#REF!</definedName>
    <definedName name="_6.4" localSheetId="1">#REF!</definedName>
    <definedName name="_6.4" localSheetId="3">#REF!</definedName>
    <definedName name="_6.4" localSheetId="8">#REF!</definedName>
    <definedName name="_6.4" localSheetId="9">#REF!</definedName>
    <definedName name="_6.4" localSheetId="10">#REF!</definedName>
    <definedName name="_6.4">#REF!</definedName>
    <definedName name="_7.1" localSheetId="1">#REF!</definedName>
    <definedName name="_7.1" localSheetId="3">#REF!</definedName>
    <definedName name="_7.1" localSheetId="8">#REF!</definedName>
    <definedName name="_7.1" localSheetId="9">#REF!</definedName>
    <definedName name="_7.1" localSheetId="10">#REF!</definedName>
    <definedName name="_7.1">#REF!</definedName>
    <definedName name="_7.2" localSheetId="1">#REF!</definedName>
    <definedName name="_7.2" localSheetId="3">#REF!</definedName>
    <definedName name="_7.2" localSheetId="8">#REF!</definedName>
    <definedName name="_7.2" localSheetId="9">#REF!</definedName>
    <definedName name="_7.2" localSheetId="10">#REF!</definedName>
    <definedName name="_7.2">#REF!</definedName>
    <definedName name="_7.3" localSheetId="1">#REF!</definedName>
    <definedName name="_7.3" localSheetId="3">#REF!</definedName>
    <definedName name="_7.3" localSheetId="8">#REF!</definedName>
    <definedName name="_7.3" localSheetId="9">#REF!</definedName>
    <definedName name="_7.3" localSheetId="10">#REF!</definedName>
    <definedName name="_7.3">#REF!</definedName>
    <definedName name="_7.4" localSheetId="1">#REF!</definedName>
    <definedName name="_7.4" localSheetId="3">#REF!</definedName>
    <definedName name="_7.4" localSheetId="8">#REF!</definedName>
    <definedName name="_7.4" localSheetId="9">#REF!</definedName>
    <definedName name="_7.4" localSheetId="10">#REF!</definedName>
    <definedName name="_7.4">#REF!</definedName>
    <definedName name="_7.5" localSheetId="1">#REF!</definedName>
    <definedName name="_7.5" localSheetId="3">#REF!</definedName>
    <definedName name="_7.5" localSheetId="8">#REF!</definedName>
    <definedName name="_7.5" localSheetId="9">#REF!</definedName>
    <definedName name="_7.5" localSheetId="10">#REF!</definedName>
    <definedName name="_7.5">#REF!</definedName>
    <definedName name="_8.1" localSheetId="1">#REF!</definedName>
    <definedName name="_8.1" localSheetId="3">#REF!</definedName>
    <definedName name="_8.1" localSheetId="8">#REF!</definedName>
    <definedName name="_8.1" localSheetId="9">#REF!</definedName>
    <definedName name="_8.1" localSheetId="10">#REF!</definedName>
    <definedName name="_8.1">#REF!</definedName>
    <definedName name="_8.2" localSheetId="1">#REF!</definedName>
    <definedName name="_8.2" localSheetId="3">#REF!</definedName>
    <definedName name="_8.2" localSheetId="8">#REF!</definedName>
    <definedName name="_8.2" localSheetId="9">#REF!</definedName>
    <definedName name="_8.2" localSheetId="10">#REF!</definedName>
    <definedName name="_8.2">#REF!</definedName>
    <definedName name="_8.3" localSheetId="1">#REF!</definedName>
    <definedName name="_8.3" localSheetId="3">#REF!</definedName>
    <definedName name="_8.3" localSheetId="8">#REF!</definedName>
    <definedName name="_8.3" localSheetId="9">#REF!</definedName>
    <definedName name="_8.3" localSheetId="10">#REF!</definedName>
    <definedName name="_8.3">#REF!</definedName>
    <definedName name="_8.4" localSheetId="1">#REF!</definedName>
    <definedName name="_8.4" localSheetId="3">#REF!</definedName>
    <definedName name="_8.4" localSheetId="8">#REF!</definedName>
    <definedName name="_8.4" localSheetId="9">#REF!</definedName>
    <definedName name="_8.4" localSheetId="10">#REF!</definedName>
    <definedName name="_8.4">#REF!</definedName>
    <definedName name="_8.5" localSheetId="1">#REF!</definedName>
    <definedName name="_8.5" localSheetId="3">#REF!</definedName>
    <definedName name="_8.5" localSheetId="8">#REF!</definedName>
    <definedName name="_8.5" localSheetId="9">#REF!</definedName>
    <definedName name="_8.5" localSheetId="10">#REF!</definedName>
    <definedName name="_8.5">#REF!</definedName>
    <definedName name="_8.6" localSheetId="1">#REF!</definedName>
    <definedName name="_8.6" localSheetId="3">#REF!</definedName>
    <definedName name="_8.6" localSheetId="8">#REF!</definedName>
    <definedName name="_8.6" localSheetId="9">#REF!</definedName>
    <definedName name="_8.6" localSheetId="10">#REF!</definedName>
    <definedName name="_8.6">#REF!</definedName>
    <definedName name="_8.7" localSheetId="1">#REF!</definedName>
    <definedName name="_8.7" localSheetId="3">#REF!</definedName>
    <definedName name="_8.7" localSheetId="8">#REF!</definedName>
    <definedName name="_8.7" localSheetId="9">#REF!</definedName>
    <definedName name="_8.7" localSheetId="10">#REF!</definedName>
    <definedName name="_8.7">#REF!</definedName>
    <definedName name="_9.1" localSheetId="1">#REF!</definedName>
    <definedName name="_9.1" localSheetId="3">#REF!</definedName>
    <definedName name="_9.1" localSheetId="8">#REF!</definedName>
    <definedName name="_9.1" localSheetId="9">#REF!</definedName>
    <definedName name="_9.1" localSheetId="10">#REF!</definedName>
    <definedName name="_9.1">#REF!</definedName>
    <definedName name="_9.2" localSheetId="1">#REF!</definedName>
    <definedName name="_9.2" localSheetId="3">#REF!</definedName>
    <definedName name="_9.2" localSheetId="8">#REF!</definedName>
    <definedName name="_9.2" localSheetId="9">#REF!</definedName>
    <definedName name="_9.2" localSheetId="10">#REF!</definedName>
    <definedName name="_9.2">#REF!</definedName>
    <definedName name="_9.3" localSheetId="1">#REF!</definedName>
    <definedName name="_9.3" localSheetId="3">#REF!</definedName>
    <definedName name="_9.3" localSheetId="8">#REF!</definedName>
    <definedName name="_9.3" localSheetId="9">#REF!</definedName>
    <definedName name="_9.3" localSheetId="10">#REF!</definedName>
    <definedName name="_9.3">#REF!</definedName>
    <definedName name="_9.4" localSheetId="1">#REF!</definedName>
    <definedName name="_9.4" localSheetId="3">#REF!</definedName>
    <definedName name="_9.4" localSheetId="8">#REF!</definedName>
    <definedName name="_9.4" localSheetId="9">#REF!</definedName>
    <definedName name="_9.4" localSheetId="10">#REF!</definedName>
    <definedName name="_9.4">#REF!</definedName>
    <definedName name="_9.5" localSheetId="1">#REF!</definedName>
    <definedName name="_9.5" localSheetId="3">#REF!</definedName>
    <definedName name="_9.5" localSheetId="8">#REF!</definedName>
    <definedName name="_9.5" localSheetId="9">#REF!</definedName>
    <definedName name="_9.5" localSheetId="10">#REF!</definedName>
    <definedName name="_9.5">#REF!</definedName>
    <definedName name="_9.6" localSheetId="1">#REF!</definedName>
    <definedName name="_9.6" localSheetId="3">#REF!</definedName>
    <definedName name="_9.6" localSheetId="8">#REF!</definedName>
    <definedName name="_9.6" localSheetId="9">#REF!</definedName>
    <definedName name="_9.6" localSheetId="10">#REF!</definedName>
    <definedName name="_9.6">#REF!</definedName>
    <definedName name="_9.7" localSheetId="1">#REF!</definedName>
    <definedName name="_9.7" localSheetId="3">#REF!</definedName>
    <definedName name="_9.7" localSheetId="8">#REF!</definedName>
    <definedName name="_9.7" localSheetId="9">#REF!</definedName>
    <definedName name="_9.7" localSheetId="10">#REF!</definedName>
    <definedName name="_9.7">#REF!</definedName>
    <definedName name="_Bew1">[2]Tabellen!$C$8:$C$13</definedName>
    <definedName name="_e1" localSheetId="1">#REF!</definedName>
    <definedName name="_e1" localSheetId="3">#REF!</definedName>
    <definedName name="_e1" localSheetId="8">#REF!</definedName>
    <definedName name="_e1" localSheetId="9">#REF!</definedName>
    <definedName name="_e1" localSheetId="10">#REF!</definedName>
    <definedName name="_e1">#REF!</definedName>
    <definedName name="_e10" localSheetId="1">#REF!</definedName>
    <definedName name="_e10" localSheetId="3">#REF!</definedName>
    <definedName name="_e10" localSheetId="8">#REF!</definedName>
    <definedName name="_e10" localSheetId="9">#REF!</definedName>
    <definedName name="_e10" localSheetId="10">#REF!</definedName>
    <definedName name="_e10">#REF!</definedName>
    <definedName name="_e2" localSheetId="1">#REF!</definedName>
    <definedName name="_e2" localSheetId="3">#REF!</definedName>
    <definedName name="_e2" localSheetId="8">#REF!</definedName>
    <definedName name="_e2" localSheetId="9">#REF!</definedName>
    <definedName name="_e2" localSheetId="10">#REF!</definedName>
    <definedName name="_e2">#REF!</definedName>
    <definedName name="_e3" localSheetId="1">#REF!</definedName>
    <definedName name="_e3" localSheetId="3">#REF!</definedName>
    <definedName name="_e3" localSheetId="8">#REF!</definedName>
    <definedName name="_e3" localSheetId="9">#REF!</definedName>
    <definedName name="_e3" localSheetId="10">#REF!</definedName>
    <definedName name="_e3">#REF!</definedName>
    <definedName name="_e4" localSheetId="1">#REF!</definedName>
    <definedName name="_e4" localSheetId="3">#REF!</definedName>
    <definedName name="_e4" localSheetId="8">#REF!</definedName>
    <definedName name="_e4" localSheetId="9">#REF!</definedName>
    <definedName name="_e4" localSheetId="10">#REF!</definedName>
    <definedName name="_e4">#REF!</definedName>
    <definedName name="_e5" localSheetId="1">#REF!</definedName>
    <definedName name="_e5" localSheetId="3">#REF!</definedName>
    <definedName name="_e5" localSheetId="8">#REF!</definedName>
    <definedName name="_e5" localSheetId="9">#REF!</definedName>
    <definedName name="_e5" localSheetId="10">#REF!</definedName>
    <definedName name="_e5">#REF!</definedName>
    <definedName name="_e6" localSheetId="1">#REF!</definedName>
    <definedName name="_e6" localSheetId="3">#REF!</definedName>
    <definedName name="_e6" localSheetId="8">#REF!</definedName>
    <definedName name="_e6" localSheetId="9">#REF!</definedName>
    <definedName name="_e6" localSheetId="10">#REF!</definedName>
    <definedName name="_e6">#REF!</definedName>
    <definedName name="_e7" localSheetId="1">#REF!</definedName>
    <definedName name="_e7" localSheetId="3">#REF!</definedName>
    <definedName name="_e7" localSheetId="8">#REF!</definedName>
    <definedName name="_e7" localSheetId="9">#REF!</definedName>
    <definedName name="_e7" localSheetId="10">#REF!</definedName>
    <definedName name="_e7">#REF!</definedName>
    <definedName name="_e8" localSheetId="1">#REF!</definedName>
    <definedName name="_e8" localSheetId="3">#REF!</definedName>
    <definedName name="_e8" localSheetId="8">#REF!</definedName>
    <definedName name="_e8" localSheetId="9">#REF!</definedName>
    <definedName name="_e8" localSheetId="10">#REF!</definedName>
    <definedName name="_e8">#REF!</definedName>
    <definedName name="_e9" localSheetId="1">#REF!</definedName>
    <definedName name="_e9" localSheetId="3">#REF!</definedName>
    <definedName name="_e9" localSheetId="8">#REF!</definedName>
    <definedName name="_e9" localSheetId="9">#REF!</definedName>
    <definedName name="_e9" localSheetId="10">#REF!</definedName>
    <definedName name="_e9">#REF!</definedName>
    <definedName name="_Ep1" localSheetId="1">#REF!</definedName>
    <definedName name="_Ep1" localSheetId="3">#REF!</definedName>
    <definedName name="_Ep1" localSheetId="8">#REF!</definedName>
    <definedName name="_Ep1" localSheetId="9">#REF!</definedName>
    <definedName name="_Ep1" localSheetId="10">#REF!</definedName>
    <definedName name="_Ep1">#REF!</definedName>
    <definedName name="_Ep2" localSheetId="1">#REF!</definedName>
    <definedName name="_Ep2" localSheetId="3">#REF!</definedName>
    <definedName name="_Ep2" localSheetId="8">#REF!</definedName>
    <definedName name="_Ep2" localSheetId="9">#REF!</definedName>
    <definedName name="_Ep2" localSheetId="10">#REF!</definedName>
    <definedName name="_Ep2">#REF!</definedName>
    <definedName name="_Ep3" localSheetId="1">#REF!</definedName>
    <definedName name="_Ep3" localSheetId="3">#REF!</definedName>
    <definedName name="_Ep3" localSheetId="8">#REF!</definedName>
    <definedName name="_Ep3" localSheetId="9">#REF!</definedName>
    <definedName name="_Ep3" localSheetId="10">#REF!</definedName>
    <definedName name="_Ep3">#REF!</definedName>
    <definedName name="_Ep4" localSheetId="1">#REF!</definedName>
    <definedName name="_Ep4" localSheetId="3">#REF!</definedName>
    <definedName name="_Ep4" localSheetId="8">#REF!</definedName>
    <definedName name="_Ep4" localSheetId="9">#REF!</definedName>
    <definedName name="_Ep4" localSheetId="10">#REF!</definedName>
    <definedName name="_Ep4">#REF!</definedName>
    <definedName name="_Ep5" localSheetId="1">#REF!</definedName>
    <definedName name="_Ep5" localSheetId="3">#REF!</definedName>
    <definedName name="_Ep5" localSheetId="8">#REF!</definedName>
    <definedName name="_Ep5" localSheetId="9">#REF!</definedName>
    <definedName name="_Ep5" localSheetId="10">#REF!</definedName>
    <definedName name="_Ep5">#REF!</definedName>
    <definedName name="_Ep6" localSheetId="1">#REF!</definedName>
    <definedName name="_Ep6" localSheetId="3">#REF!</definedName>
    <definedName name="_Ep6" localSheetId="8">#REF!</definedName>
    <definedName name="_Ep6" localSheetId="9">#REF!</definedName>
    <definedName name="_Ep6" localSheetId="10">#REF!</definedName>
    <definedName name="_Ep6">#REF!</definedName>
    <definedName name="_epg1" localSheetId="1">#REF!</definedName>
    <definedName name="_epg1" localSheetId="3">#REF!</definedName>
    <definedName name="_epg1" localSheetId="8">#REF!</definedName>
    <definedName name="_epg1" localSheetId="9">#REF!</definedName>
    <definedName name="_epg1" localSheetId="10">#REF!</definedName>
    <definedName name="_epg1">#REF!</definedName>
    <definedName name="_epg2" localSheetId="1">#REF!</definedName>
    <definedName name="_epg2" localSheetId="3">#REF!</definedName>
    <definedName name="_epg2" localSheetId="8">#REF!</definedName>
    <definedName name="_epg2" localSheetId="9">#REF!</definedName>
    <definedName name="_epg2" localSheetId="10">#REF!</definedName>
    <definedName name="_epg2">#REF!</definedName>
    <definedName name="_epg3" localSheetId="1">#REF!</definedName>
    <definedName name="_epg3" localSheetId="3">#REF!</definedName>
    <definedName name="_epg3" localSheetId="8">#REF!</definedName>
    <definedName name="_epg3" localSheetId="9">#REF!</definedName>
    <definedName name="_epg3" localSheetId="10">#REF!</definedName>
    <definedName name="_epg3">#REF!</definedName>
    <definedName name="_epg4" localSheetId="1">#REF!</definedName>
    <definedName name="_epg4" localSheetId="3">#REF!</definedName>
    <definedName name="_epg4" localSheetId="8">#REF!</definedName>
    <definedName name="_epg4" localSheetId="9">#REF!</definedName>
    <definedName name="_epg4" localSheetId="10">#REF!</definedName>
    <definedName name="_epg4">#REF!</definedName>
    <definedName name="_epg5" localSheetId="1">#REF!</definedName>
    <definedName name="_epg5" localSheetId="3">#REF!</definedName>
    <definedName name="_epg5" localSheetId="8">#REF!</definedName>
    <definedName name="_epg5" localSheetId="9">#REF!</definedName>
    <definedName name="_epg5" localSheetId="10">#REF!</definedName>
    <definedName name="_epg5">#REF!</definedName>
    <definedName name="_epg6" localSheetId="1">#REF!</definedName>
    <definedName name="_epg6" localSheetId="3">#REF!</definedName>
    <definedName name="_epg6" localSheetId="8">#REF!</definedName>
    <definedName name="_epg6" localSheetId="9">#REF!</definedName>
    <definedName name="_epg6" localSheetId="10">#REF!</definedName>
    <definedName name="_epg6">#REF!</definedName>
    <definedName name="_es1" localSheetId="1">#REF!</definedName>
    <definedName name="_es1" localSheetId="3">#REF!</definedName>
    <definedName name="_es1" localSheetId="8">#REF!</definedName>
    <definedName name="_es1" localSheetId="9">#REF!</definedName>
    <definedName name="_es1" localSheetId="10">#REF!</definedName>
    <definedName name="_es1">#REF!</definedName>
    <definedName name="_es2" localSheetId="1">#REF!</definedName>
    <definedName name="_es2" localSheetId="3">#REF!</definedName>
    <definedName name="_es2" localSheetId="8">#REF!</definedName>
    <definedName name="_es2" localSheetId="9">#REF!</definedName>
    <definedName name="_es2" localSheetId="10">#REF!</definedName>
    <definedName name="_es2">#REF!</definedName>
    <definedName name="_es3" localSheetId="1">#REF!</definedName>
    <definedName name="_es3" localSheetId="3">#REF!</definedName>
    <definedName name="_es3" localSheetId="8">#REF!</definedName>
    <definedName name="_es3" localSheetId="9">#REF!</definedName>
    <definedName name="_es3" localSheetId="10">#REF!</definedName>
    <definedName name="_es3">#REF!</definedName>
    <definedName name="_es4" localSheetId="1">#REF!</definedName>
    <definedName name="_es4" localSheetId="3">#REF!</definedName>
    <definedName name="_es4" localSheetId="8">#REF!</definedName>
    <definedName name="_es4" localSheetId="9">#REF!</definedName>
    <definedName name="_es4" localSheetId="10">#REF!</definedName>
    <definedName name="_es4">#REF!</definedName>
    <definedName name="_xlnm._FilterDatabase" localSheetId="1" hidden="1">'Anlage 2 PPF Abstimmung'!#REF!</definedName>
    <definedName name="_xlnm._FilterDatabase" localSheetId="11" hidden="1">Sprachen!$A$3:$L$471</definedName>
    <definedName name="_Li1" localSheetId="1">#REF!</definedName>
    <definedName name="_Li1" localSheetId="3">#REF!</definedName>
    <definedName name="_Li1" localSheetId="8">#REF!</definedName>
    <definedName name="_Li1" localSheetId="9">#REF!</definedName>
    <definedName name="_Li1" localSheetId="10">#REF!</definedName>
    <definedName name="_Li1">#REF!</definedName>
    <definedName name="_Li2" localSheetId="1">[4]Voreinstellungen!#REF!</definedName>
    <definedName name="_Li2" localSheetId="3">[4]Voreinstellungen!#REF!</definedName>
    <definedName name="_Li2" localSheetId="8">[4]Voreinstellungen!#REF!</definedName>
    <definedName name="_Li2" localSheetId="9">[4]Voreinstellungen!#REF!</definedName>
    <definedName name="_Li2" localSheetId="10">[4]Voreinstellungen!#REF!</definedName>
    <definedName name="_Li2">[4]Voreinstellungen!#REF!</definedName>
    <definedName name="_Re1" localSheetId="1">#REF!</definedName>
    <definedName name="_Re1" localSheetId="3">#REF!</definedName>
    <definedName name="_Re1" localSheetId="8">#REF!</definedName>
    <definedName name="_Re1" localSheetId="9">#REF!</definedName>
    <definedName name="_Re1" localSheetId="10">#REF!</definedName>
    <definedName name="_Re1">#REF!</definedName>
    <definedName name="_Re2" localSheetId="1">#REF!</definedName>
    <definedName name="_Re2" localSheetId="3">#REF!</definedName>
    <definedName name="_Re2" localSheetId="8">#REF!</definedName>
    <definedName name="_Re2" localSheetId="9">#REF!</definedName>
    <definedName name="_Re2" localSheetId="10">#REF!</definedName>
    <definedName name="_Re2">#REF!</definedName>
    <definedName name="_RG2">[3]Auswahllisten!$C$21:$C$31</definedName>
    <definedName name="a">#REF!</definedName>
    <definedName name="Abstufung">[2]Tabellen!$E$9:$E$10</definedName>
    <definedName name="Abstufungsfeld" localSheetId="1">#REF!</definedName>
    <definedName name="Abstufungsfeld" localSheetId="3">#REF!</definedName>
    <definedName name="Abstufungsfeld" localSheetId="8">#REF!</definedName>
    <definedName name="Abstufungsfeld" localSheetId="9">#REF!</definedName>
    <definedName name="Abstufungsfeld" localSheetId="10">#REF!</definedName>
    <definedName name="Abstufungsfeld">#REF!</definedName>
    <definedName name="Abt" localSheetId="1">#REF!</definedName>
    <definedName name="Abt" localSheetId="3">#REF!</definedName>
    <definedName name="Abt" localSheetId="8">#REF!</definedName>
    <definedName name="Abt" localSheetId="9">#REF!</definedName>
    <definedName name="Abt" localSheetId="10">#REF!</definedName>
    <definedName name="Abt">#REF!</definedName>
    <definedName name="Abt_CA" localSheetId="1">#REF!</definedName>
    <definedName name="Abt_CA" localSheetId="3">#REF!</definedName>
    <definedName name="Abt_CA" localSheetId="8">#REF!</definedName>
    <definedName name="Abt_CA" localSheetId="9">#REF!</definedName>
    <definedName name="Abt_CA" localSheetId="10">#REF!</definedName>
    <definedName name="Abt_CA">#REF!</definedName>
    <definedName name="Abt_LA" localSheetId="1">#REF!</definedName>
    <definedName name="Abt_LA" localSheetId="3">#REF!</definedName>
    <definedName name="Abt_LA" localSheetId="8">#REF!</definedName>
    <definedName name="Abt_LA" localSheetId="9">#REF!</definedName>
    <definedName name="Abt_LA" localSheetId="10">#REF!</definedName>
    <definedName name="Abt_LA">#REF!</definedName>
    <definedName name="AbtBez" localSheetId="1">[4]Voreinstellungen!#REF!</definedName>
    <definedName name="AbtBez" localSheetId="3">[4]Voreinstellungen!#REF!</definedName>
    <definedName name="AbtBez" localSheetId="8">[4]Voreinstellungen!#REF!</definedName>
    <definedName name="AbtBez" localSheetId="9">[4]Voreinstellungen!#REF!</definedName>
    <definedName name="AbtBez" localSheetId="10">[4]Voreinstellungen!#REF!</definedName>
    <definedName name="AbtBez">[4]Voreinstellungen!#REF!</definedName>
    <definedName name="anzahl">'[5]PWT Planung - PWT plan'!$O$1077:$O$1096</definedName>
    <definedName name="Anzahl2">[6]Berechnung!$D$8:$D$18</definedName>
    <definedName name="asedfasd">#REF!</definedName>
    <definedName name="AuditDatum">[7]Eingabe!$B$4</definedName>
    <definedName name="Auftrag_Nr.">[7]Eingabe!$B$3</definedName>
    <definedName name="Ausdruck" localSheetId="1">#REF!</definedName>
    <definedName name="Ausdruck" localSheetId="3">#REF!</definedName>
    <definedName name="Ausdruck" localSheetId="8">#REF!</definedName>
    <definedName name="Ausdruck" localSheetId="9">#REF!</definedName>
    <definedName name="Ausdruck" localSheetId="10">#REF!</definedName>
    <definedName name="Ausdruck">#REF!</definedName>
    <definedName name="Ausland" localSheetId="1">[3]Auswahllisten!#REF!</definedName>
    <definedName name="Ausland" localSheetId="3">[3]Auswahllisten!#REF!</definedName>
    <definedName name="Ausland" localSheetId="8">[3]Auswahllisten!#REF!</definedName>
    <definedName name="Ausland" localSheetId="9">[3]Auswahllisten!#REF!</definedName>
    <definedName name="Ausland" localSheetId="10">[3]Auswahllisten!#REF!</definedName>
    <definedName name="Ausland">[3]Auswahllisten!#REF!</definedName>
    <definedName name="Berichtsnummer" localSheetId="1">[8]Deckblatt!#REF!</definedName>
    <definedName name="Berichtsnummer" localSheetId="3">[8]Deckblatt!#REF!</definedName>
    <definedName name="Berichtsnummer" localSheetId="8">[8]Deckblatt!#REF!</definedName>
    <definedName name="Berichtsnummer" localSheetId="9">[8]Deckblatt!#REF!</definedName>
    <definedName name="Berichtsnummer" localSheetId="10">[8]Deckblatt!#REF!</definedName>
    <definedName name="Berichtsnummer">[8]Deckblatt!#REF!</definedName>
    <definedName name="Besuchsdatum" localSheetId="1">#REF!</definedName>
    <definedName name="Besuchsdatum" localSheetId="3">#REF!</definedName>
    <definedName name="Besuchsdatum" localSheetId="8">#REF!</definedName>
    <definedName name="Besuchsdatum" localSheetId="9">#REF!</definedName>
    <definedName name="Besuchsdatum" localSheetId="10">#REF!</definedName>
    <definedName name="Besuchsdatum">#REF!</definedName>
    <definedName name="Bewertung">'[9]Restschmutz deu'!$K$41:$K$42</definedName>
    <definedName name="Block1" localSheetId="1">#REF!,#REF!,#REF!,#REF!,#REF!,#REF!</definedName>
    <definedName name="Block1" localSheetId="3">#REF!,#REF!,#REF!,#REF!,#REF!,#REF!</definedName>
    <definedName name="Block1" localSheetId="8">#REF!,#REF!,#REF!,#REF!,#REF!,#REF!</definedName>
    <definedName name="Block1" localSheetId="9">#REF!,#REF!,#REF!,#REF!,#REF!,#REF!</definedName>
    <definedName name="Block1" localSheetId="10">#REF!,#REF!,#REF!,#REF!,#REF!,#REF!</definedName>
    <definedName name="Block1">#REF!,#REF!,#REF!,#REF!,#REF!,#REF!</definedName>
    <definedName name="Block2" localSheetId="1">#REF!,#REF!,#REF!,#REF!,#REF!,#REF!</definedName>
    <definedName name="Block2" localSheetId="3">#REF!,#REF!,#REF!,#REF!,#REF!,#REF!</definedName>
    <definedName name="Block2" localSheetId="8">#REF!,#REF!,#REF!,#REF!,#REF!,#REF!</definedName>
    <definedName name="Block2" localSheetId="9">#REF!,#REF!,#REF!,#REF!,#REF!,#REF!</definedName>
    <definedName name="Block2" localSheetId="10">#REF!,#REF!,#REF!,#REF!,#REF!,#REF!</definedName>
    <definedName name="Block2">#REF!,#REF!,#REF!,#REF!,#REF!,#REF!</definedName>
    <definedName name="Block3" localSheetId="1">#REF!,#REF!,#REF!,#REF!,#REF!,#REF!</definedName>
    <definedName name="Block3" localSheetId="3">#REF!,#REF!,#REF!,#REF!,#REF!,#REF!</definedName>
    <definedName name="Block3" localSheetId="8">#REF!,#REF!,#REF!,#REF!,#REF!,#REF!</definedName>
    <definedName name="Block3" localSheetId="9">#REF!,#REF!,#REF!,#REF!,#REF!,#REF!</definedName>
    <definedName name="Block3" localSheetId="10">#REF!,#REF!,#REF!,#REF!,#REF!,#REF!</definedName>
    <definedName name="Block3">#REF!,#REF!,#REF!,#REF!,#REF!,#REF!</definedName>
    <definedName name="Block4" localSheetId="1">#REF!,#REF!,#REF!,#REF!,#REF!,#REF!</definedName>
    <definedName name="Block4" localSheetId="3">#REF!,#REF!,#REF!,#REF!,#REF!,#REF!</definedName>
    <definedName name="Block4" localSheetId="8">#REF!,#REF!,#REF!,#REF!,#REF!,#REF!</definedName>
    <definedName name="Block4" localSheetId="9">#REF!,#REF!,#REF!,#REF!,#REF!,#REF!</definedName>
    <definedName name="Block4" localSheetId="10">#REF!,#REF!,#REF!,#REF!,#REF!,#REF!</definedName>
    <definedName name="Block4">#REF!,#REF!,#REF!,#REF!,#REF!,#REF!</definedName>
    <definedName name="Block5" localSheetId="1">#REF!,#REF!,#REF!,#REF!,#REF!,#REF!</definedName>
    <definedName name="Block5" localSheetId="3">#REF!,#REF!,#REF!,#REF!,#REF!,#REF!</definedName>
    <definedName name="Block5" localSheetId="8">#REF!,#REF!,#REF!,#REF!,#REF!,#REF!</definedName>
    <definedName name="Block5" localSheetId="9">#REF!,#REF!,#REF!,#REF!,#REF!,#REF!</definedName>
    <definedName name="Block5" localSheetId="10">#REF!,#REF!,#REF!,#REF!,#REF!,#REF!</definedName>
    <definedName name="Block5">#REF!,#REF!,#REF!,#REF!,#REF!,#REF!</definedName>
    <definedName name="Block6" localSheetId="1">#REF!,#REF!,#REF!,#REF!,#REF!,#REF!,#REF!</definedName>
    <definedName name="Block6" localSheetId="3">#REF!,#REF!,#REF!,#REF!,#REF!,#REF!,#REF!</definedName>
    <definedName name="Block6" localSheetId="8">#REF!,#REF!,#REF!,#REF!,#REF!,#REF!,#REF!</definedName>
    <definedName name="Block6" localSheetId="9">#REF!,#REF!,#REF!,#REF!,#REF!,#REF!,#REF!</definedName>
    <definedName name="Block6" localSheetId="10">#REF!,#REF!,#REF!,#REF!,#REF!,#REF!,#REF!</definedName>
    <definedName name="Block6">#REF!,#REF!,#REF!,#REF!,#REF!,#REF!,#REF!</definedName>
    <definedName name="Block7" localSheetId="1">#REF!,#REF!,#REF!,#REF!,#REF!,#REF!</definedName>
    <definedName name="Block7" localSheetId="3">#REF!,#REF!,#REF!,#REF!,#REF!,#REF!</definedName>
    <definedName name="Block7" localSheetId="8">#REF!,#REF!,#REF!,#REF!,#REF!,#REF!</definedName>
    <definedName name="Block7" localSheetId="9">#REF!,#REF!,#REF!,#REF!,#REF!,#REF!</definedName>
    <definedName name="Block7" localSheetId="10">#REF!,#REF!,#REF!,#REF!,#REF!,#REF!</definedName>
    <definedName name="Block7">#REF!,#REF!,#REF!,#REF!,#REF!,#REF!</definedName>
    <definedName name="CoAuditor" localSheetId="1">#REF!</definedName>
    <definedName name="CoAuditor" localSheetId="3">#REF!</definedName>
    <definedName name="CoAuditor" localSheetId="8">#REF!</definedName>
    <definedName name="CoAuditor" localSheetId="9">#REF!</definedName>
    <definedName name="CoAuditor" localSheetId="10">#REF!</definedName>
    <definedName name="CoAuditor">#REF!</definedName>
    <definedName name="days">[10]Listen!$A$2:$A$62</definedName>
    <definedName name="_xlnm.Print_Area" localSheetId="1">'Anlage 2 PPF Abstimmung'!$A$2:$AP$275</definedName>
    <definedName name="_xlnm.Print_Area" localSheetId="2">'Anlage 3 Selbstb. Produkt'!$A$1:$AN$32</definedName>
    <definedName name="_xlnm.Print_Area" localSheetId="3">'Anlage 3 Selbstb. Prozess'!$A$1:$AN$36</definedName>
    <definedName name="_xlnm.Print_Area" localSheetId="4">'Anlage 4 Deckblatt'!$A$1:$AN$42</definedName>
    <definedName name="_xlnm.Print_Area" localSheetId="5">'Anlage 4 PPF-Bewertung'!$A$1:$AN$149</definedName>
    <definedName name="_xlnm.Print_Area" localSheetId="6">'Anlage 4 Produktbez. Nachweise'!$A$2:$AN$50</definedName>
    <definedName name="_xlnm.Print_Area" localSheetId="7">'Anlage 4 Prozessbez. Nachweise'!$A$2:$AN$45</definedName>
    <definedName name="_xlnm.Print_Area" localSheetId="8">'Anlage 5 Deckblatt Software 1'!$A$2:$AN$86</definedName>
    <definedName name="_xlnm.Print_Area" localSheetId="9">'Anlage 5 Deckblatt Software 2'!$A$2:$AN$56</definedName>
    <definedName name="_xlnm.Print_Titles" localSheetId="1">'Anlage 2 PPF Abstimmung'!$2:$3</definedName>
    <definedName name="_xlnm.Print_Titles" localSheetId="5">'Anlage 4 PPF-Bewertung'!$1:$11</definedName>
    <definedName name="_xlnm.Print_Titles" localSheetId="8">'Anlage 5 Deckblatt Software 1'!$2:$12</definedName>
    <definedName name="_xlnm.Print_Titles" localSheetId="9">'Anlage 5 Deckblatt Software 2'!$2:$12</definedName>
    <definedName name="DUNS_Nr" localSheetId="1">#REF!</definedName>
    <definedName name="DUNS_Nr" localSheetId="3">#REF!</definedName>
    <definedName name="DUNS_Nr" localSheetId="8">#REF!</definedName>
    <definedName name="DUNS_Nr" localSheetId="9">#REF!</definedName>
    <definedName name="DUNS_Nr" localSheetId="10">#REF!</definedName>
    <definedName name="DUNS_Nr">#REF!</definedName>
    <definedName name="ED_2" localSheetId="1">#REF!</definedName>
    <definedName name="ED_2" localSheetId="3">#REF!</definedName>
    <definedName name="ED_2" localSheetId="8">#REF!</definedName>
    <definedName name="ED_2" localSheetId="9">#REF!</definedName>
    <definedName name="ED_2" localSheetId="10">#REF!</definedName>
    <definedName name="ED_2">#REF!</definedName>
    <definedName name="ED_3" localSheetId="1">#REF!</definedName>
    <definedName name="ED_3" localSheetId="3">#REF!</definedName>
    <definedName name="ED_3" localSheetId="8">#REF!</definedName>
    <definedName name="ED_3" localSheetId="9">#REF!</definedName>
    <definedName name="ED_3" localSheetId="10">#REF!</definedName>
    <definedName name="ED_3">#REF!</definedName>
    <definedName name="ED_4" localSheetId="1">#REF!</definedName>
    <definedName name="ED_4" localSheetId="3">#REF!</definedName>
    <definedName name="ED_4" localSheetId="8">#REF!</definedName>
    <definedName name="ED_4" localSheetId="9">#REF!</definedName>
    <definedName name="ED_4" localSheetId="10">#REF!</definedName>
    <definedName name="ED_4">#REF!</definedName>
    <definedName name="ED_5" localSheetId="1">#REF!</definedName>
    <definedName name="ED_5" localSheetId="3">#REF!</definedName>
    <definedName name="ED_5" localSheetId="8">#REF!</definedName>
    <definedName name="ED_5" localSheetId="9">#REF!</definedName>
    <definedName name="ED_5" localSheetId="10">#REF!</definedName>
    <definedName name="ED_5">#REF!</definedName>
    <definedName name="ED_6" localSheetId="1">#REF!</definedName>
    <definedName name="ED_6" localSheetId="3">#REF!</definedName>
    <definedName name="ED_6" localSheetId="8">#REF!</definedName>
    <definedName name="ED_6" localSheetId="9">#REF!</definedName>
    <definedName name="ED_6" localSheetId="10">#REF!</definedName>
    <definedName name="ED_6">#REF!</definedName>
    <definedName name="ede" localSheetId="1">#REF!</definedName>
    <definedName name="ede" localSheetId="3">#REF!</definedName>
    <definedName name="ede" localSheetId="8">#REF!</definedName>
    <definedName name="ede" localSheetId="9">#REF!</definedName>
    <definedName name="ede" localSheetId="10">#REF!</definedName>
    <definedName name="ede">#REF!</definedName>
    <definedName name="EES" localSheetId="1">[11]Blatt2!#REF!,[11]Blatt2!#REF!</definedName>
    <definedName name="EES" localSheetId="3">[11]Blatt2!#REF!,[11]Blatt2!#REF!</definedName>
    <definedName name="EES" localSheetId="8">[11]Blatt2!#REF!,[11]Blatt2!#REF!</definedName>
    <definedName name="EES" localSheetId="9">[11]Blatt2!#REF!,[11]Blatt2!#REF!</definedName>
    <definedName name="EES" localSheetId="10">[11]Blatt2!#REF!,[11]Blatt2!#REF!</definedName>
    <definedName name="EES">[11]Blatt2!#REF!,[11]Blatt2!#REF!</definedName>
    <definedName name="EGES" localSheetId="1">[11]Blatt2!#REF!</definedName>
    <definedName name="EGES" localSheetId="3">[11]Blatt2!#REF!</definedName>
    <definedName name="EGES" localSheetId="8">[11]Blatt2!#REF!</definedName>
    <definedName name="EGES" localSheetId="9">[11]Blatt2!#REF!</definedName>
    <definedName name="EGES" localSheetId="10">[11]Blatt2!#REF!</definedName>
    <definedName name="EGES">[11]Blatt2!#REF!</definedName>
    <definedName name="ek" localSheetId="1">#REF!</definedName>
    <definedName name="ek" localSheetId="3">#REF!</definedName>
    <definedName name="ek" localSheetId="8">#REF!</definedName>
    <definedName name="ek" localSheetId="9">#REF!</definedName>
    <definedName name="ek" localSheetId="10">#REF!</definedName>
    <definedName name="ek">#REF!</definedName>
    <definedName name="Element5" localSheetId="1">#REF!</definedName>
    <definedName name="Element5" localSheetId="3">#REF!</definedName>
    <definedName name="Element5" localSheetId="8">#REF!</definedName>
    <definedName name="Element5" localSheetId="9">#REF!</definedName>
    <definedName name="Element5" localSheetId="10">#REF!</definedName>
    <definedName name="Element5">#REF!</definedName>
    <definedName name="element6">[2]Tabellen!$C$21:$AB$26</definedName>
    <definedName name="element7" localSheetId="1">#REF!</definedName>
    <definedName name="element7" localSheetId="3">#REF!</definedName>
    <definedName name="element7" localSheetId="8">#REF!</definedName>
    <definedName name="element7" localSheetId="9">#REF!</definedName>
    <definedName name="element7" localSheetId="10">#REF!</definedName>
    <definedName name="element7">#REF!</definedName>
    <definedName name="elementp3">[12]Bewertungsmatrix!$T$14:$X$14,[12]Bewertungsmatrix!$E$14:$I$14</definedName>
    <definedName name="elm" localSheetId="1">#REF!</definedName>
    <definedName name="elm" localSheetId="3">#REF!</definedName>
    <definedName name="elm" localSheetId="8">#REF!</definedName>
    <definedName name="elm" localSheetId="9">#REF!</definedName>
    <definedName name="elm" localSheetId="10">#REF!</definedName>
    <definedName name="elm">#REF!</definedName>
    <definedName name="EP" localSheetId="1">[11]Blatt2!#REF!</definedName>
    <definedName name="EP" localSheetId="3">[11]Blatt2!#REF!</definedName>
    <definedName name="EP" localSheetId="8">[11]Blatt2!#REF!</definedName>
    <definedName name="EP" localSheetId="9">[11]Blatt2!#REF!</definedName>
    <definedName name="EP" localSheetId="10">[11]Blatt2!#REF!</definedName>
    <definedName name="EP">[11]Blatt2!#REF!</definedName>
    <definedName name="Ep_2" localSheetId="1">#REF!</definedName>
    <definedName name="Ep_2" localSheetId="3">#REF!</definedName>
    <definedName name="Ep_2" localSheetId="8">#REF!</definedName>
    <definedName name="Ep_2" localSheetId="9">#REF!</definedName>
    <definedName name="Ep_2" localSheetId="10">#REF!</definedName>
    <definedName name="Ep_2">#REF!</definedName>
    <definedName name="Ep_3" localSheetId="1">#REF!</definedName>
    <definedName name="Ep_3" localSheetId="3">#REF!</definedName>
    <definedName name="Ep_3" localSheetId="8">#REF!</definedName>
    <definedName name="Ep_3" localSheetId="9">#REF!</definedName>
    <definedName name="Ep_3" localSheetId="10">#REF!</definedName>
    <definedName name="Ep_3">#REF!</definedName>
    <definedName name="Ep_4" localSheetId="1">#REF!</definedName>
    <definedName name="Ep_4" localSheetId="3">#REF!</definedName>
    <definedName name="Ep_4" localSheetId="8">#REF!</definedName>
    <definedName name="Ep_4" localSheetId="9">#REF!</definedName>
    <definedName name="Ep_4" localSheetId="10">#REF!</definedName>
    <definedName name="Ep_4">#REF!</definedName>
    <definedName name="Ep_5" localSheetId="1">#REF!</definedName>
    <definedName name="Ep_5" localSheetId="3">#REF!</definedName>
    <definedName name="Ep_5" localSheetId="8">#REF!</definedName>
    <definedName name="Ep_5" localSheetId="9">#REF!</definedName>
    <definedName name="Ep_5" localSheetId="10">#REF!</definedName>
    <definedName name="Ep_5">#REF!</definedName>
    <definedName name="Ep_6" localSheetId="1">#REF!</definedName>
    <definedName name="Ep_6" localSheetId="3">#REF!</definedName>
    <definedName name="Ep_6" localSheetId="8">#REF!</definedName>
    <definedName name="Ep_6" localSheetId="9">#REF!</definedName>
    <definedName name="Ep_6" localSheetId="10">#REF!</definedName>
    <definedName name="Ep_6">#REF!</definedName>
    <definedName name="epdp" localSheetId="1">#REF!</definedName>
    <definedName name="epdp" localSheetId="3">#REF!</definedName>
    <definedName name="epdp" localSheetId="8">#REF!</definedName>
    <definedName name="epdp" localSheetId="9">#REF!</definedName>
    <definedName name="epdp" localSheetId="10">#REF!</definedName>
    <definedName name="epdp">#REF!</definedName>
    <definedName name="epdr" localSheetId="1">#REF!</definedName>
    <definedName name="epdr" localSheetId="3">#REF!</definedName>
    <definedName name="epdr" localSheetId="8">#REF!</definedName>
    <definedName name="epdr" localSheetId="9">#REF!</definedName>
    <definedName name="epdr" localSheetId="10">#REF!</definedName>
    <definedName name="epdr">#REF!</definedName>
    <definedName name="epe" localSheetId="1">#REF!</definedName>
    <definedName name="epe" localSheetId="3">#REF!</definedName>
    <definedName name="epe" localSheetId="8">#REF!</definedName>
    <definedName name="epe" localSheetId="9">#REF!</definedName>
    <definedName name="epe" localSheetId="10">#REF!</definedName>
    <definedName name="epe">#REF!</definedName>
    <definedName name="epg" localSheetId="1">#REF!</definedName>
    <definedName name="epg" localSheetId="3">#REF!</definedName>
    <definedName name="epg" localSheetId="8">#REF!</definedName>
    <definedName name="epg" localSheetId="9">#REF!</definedName>
    <definedName name="epg" localSheetId="10">#REF!</definedName>
    <definedName name="epg">#REF!</definedName>
    <definedName name="epm" localSheetId="1">#REF!</definedName>
    <definedName name="epm" localSheetId="3">#REF!</definedName>
    <definedName name="epm" localSheetId="8">#REF!</definedName>
    <definedName name="epm" localSheetId="9">#REF!</definedName>
    <definedName name="epm" localSheetId="10">#REF!</definedName>
    <definedName name="epm">#REF!</definedName>
    <definedName name="epp" localSheetId="1">#REF!</definedName>
    <definedName name="epp" localSheetId="3">#REF!</definedName>
    <definedName name="epp" localSheetId="8">#REF!</definedName>
    <definedName name="epp" localSheetId="9">#REF!</definedName>
    <definedName name="epp" localSheetId="10">#REF!</definedName>
    <definedName name="epp">#REF!</definedName>
    <definedName name="epr" localSheetId="1">#REF!</definedName>
    <definedName name="epr" localSheetId="3">#REF!</definedName>
    <definedName name="epr" localSheetId="8">#REF!</definedName>
    <definedName name="epr" localSheetId="9">#REF!</definedName>
    <definedName name="epr" localSheetId="10">#REF!</definedName>
    <definedName name="epr">#REF!</definedName>
    <definedName name="epzp" localSheetId="1">#REF!</definedName>
    <definedName name="epzp" localSheetId="3">#REF!</definedName>
    <definedName name="epzp" localSheetId="8">#REF!</definedName>
    <definedName name="epzp" localSheetId="9">#REF!</definedName>
    <definedName name="epzp" localSheetId="10">#REF!</definedName>
    <definedName name="epzp">#REF!</definedName>
    <definedName name="epzr" localSheetId="1">#REF!</definedName>
    <definedName name="epzr" localSheetId="3">#REF!</definedName>
    <definedName name="epzr" localSheetId="8">#REF!</definedName>
    <definedName name="epzr" localSheetId="9">#REF!</definedName>
    <definedName name="epzr" localSheetId="10">#REF!</definedName>
    <definedName name="epzr">#REF!</definedName>
    <definedName name="EQF" localSheetId="8">#REF!</definedName>
    <definedName name="EQF" localSheetId="9">#REF!</definedName>
    <definedName name="EQF">#REF!</definedName>
    <definedName name="ergebnis1" localSheetId="1">#REF!</definedName>
    <definedName name="ergebnis1" localSheetId="3">#REF!</definedName>
    <definedName name="ergebnis1" localSheetId="8">#REF!</definedName>
    <definedName name="ergebnis1" localSheetId="9">#REF!</definedName>
    <definedName name="ergebnis1" localSheetId="10">#REF!</definedName>
    <definedName name="ergebnis1">#REF!</definedName>
    <definedName name="EU" localSheetId="1">[11]Blatt2!#REF!</definedName>
    <definedName name="EU" localSheetId="3">[11]Blatt2!#REF!</definedName>
    <definedName name="EU" localSheetId="8">[11]Blatt2!#REF!</definedName>
    <definedName name="EU" localSheetId="9">[11]Blatt2!#REF!</definedName>
    <definedName name="EU" localSheetId="10">[11]Blatt2!#REF!</definedName>
    <definedName name="EU">[11]Blatt2!#REF!</definedName>
    <definedName name="ez" localSheetId="1">#REF!</definedName>
    <definedName name="ez" localSheetId="3">#REF!</definedName>
    <definedName name="ez" localSheetId="8">#REF!</definedName>
    <definedName name="ez" localSheetId="9">#REF!</definedName>
    <definedName name="ez" localSheetId="10">#REF!</definedName>
    <definedName name="ez">#REF!</definedName>
    <definedName name="Farbe" localSheetId="1">#REF!</definedName>
    <definedName name="Farbe" localSheetId="3">#REF!</definedName>
    <definedName name="Farbe" localSheetId="8">#REF!</definedName>
    <definedName name="Farbe" localSheetId="9">#REF!</definedName>
    <definedName name="Farbe" localSheetId="10">#REF!</definedName>
    <definedName name="Farbe">#REF!</definedName>
    <definedName name="FQF" localSheetId="1">[4]Voreinstellungen!#REF!</definedName>
    <definedName name="FQF" localSheetId="3">[4]Voreinstellungen!#REF!</definedName>
    <definedName name="FQF" localSheetId="8">[4]Voreinstellungen!#REF!</definedName>
    <definedName name="FQF" localSheetId="9">[4]Voreinstellungen!#REF!</definedName>
    <definedName name="FQF" localSheetId="10">[4]Voreinstellungen!#REF!</definedName>
    <definedName name="FQF">[4]Voreinstellungen!#REF!</definedName>
    <definedName name="Funk8" localSheetId="1">[4]Eingabe!#REF!</definedName>
    <definedName name="Funk8" localSheetId="3">[4]Eingabe!#REF!</definedName>
    <definedName name="Funk8" localSheetId="8">[4]Eingabe!#REF!</definedName>
    <definedName name="Funk8" localSheetId="9">[4]Eingabe!#REF!</definedName>
    <definedName name="Funk8" localSheetId="10">[4]Eingabe!#REF!</definedName>
    <definedName name="Funk8">[4]Eingabe!#REF!</definedName>
    <definedName name="gen" localSheetId="1">#REF!</definedName>
    <definedName name="gen" localSheetId="3">#REF!</definedName>
    <definedName name="gen" localSheetId="8">#REF!</definedName>
    <definedName name="gen" localSheetId="9">#REF!</definedName>
    <definedName name="gen" localSheetId="10">#REF!</definedName>
    <definedName name="gen">#REF!</definedName>
    <definedName name="GF" localSheetId="1">#REF!</definedName>
    <definedName name="GF" localSheetId="3">#REF!</definedName>
    <definedName name="GF" localSheetId="8">#REF!</definedName>
    <definedName name="GF" localSheetId="9">#REF!</definedName>
    <definedName name="GF" localSheetId="10">#REF!</definedName>
    <definedName name="GF">#REF!</definedName>
    <definedName name="ISFOXAutomaticLabelingDisabled" hidden="1">"True"</definedName>
    <definedName name="ISFOXClassificationHistory_0" hidden="1">"DOMFGDVB\br29229;1bf05145-f82c-4a64-b8d3-b047f592889d;Confidential;2015-09-18T09:26:44;;DRX|"</definedName>
    <definedName name="ISFOXClassificationId" hidden="1">"1bf05145-f82c-4a64-b8d3-b047f592889d"</definedName>
    <definedName name="ISFOXClassificationInKeywords" hidden="1">"Confidential"</definedName>
    <definedName name="ISFOXClassificationName" hidden="1">"Confidential"</definedName>
    <definedName name="ISFOXOldClassificationId" hidden="1">"1bf05145-f82c-4a64-b8d3-b047f592889d"</definedName>
    <definedName name="ISFOXOldClassificationIdBackup" hidden="1">"00000000-0000-0000-0000-000000000000"</definedName>
    <definedName name="ISFOXPrefix" hidden="1">"DRX"</definedName>
    <definedName name="ISFOXPreviousClassificationId" hidden="1">"1bf05145-f82c-4a64-b8d3-b047f592889d"</definedName>
    <definedName name="ISFOXSaveAsProcess" hidden="1">"False"</definedName>
    <definedName name="ISFOXShowClassificationRequestWindow" hidden="1">"False"</definedName>
    <definedName name="ISFOXVersionHistoryCount" hidden="1">1</definedName>
    <definedName name="ISFOXVersioningChanged" hidden="1">"False"</definedName>
    <definedName name="ISFOXWorkbookInitialized" hidden="1">"False"</definedName>
    <definedName name="K_Name" localSheetId="1">#REF!</definedName>
    <definedName name="K_Name" localSheetId="3">#REF!</definedName>
    <definedName name="K_Name" localSheetId="8">#REF!</definedName>
    <definedName name="K_Name" localSheetId="9">#REF!</definedName>
    <definedName name="K_Name" localSheetId="10">#REF!</definedName>
    <definedName name="K_Name">#REF!</definedName>
    <definedName name="Klasse">[3]Auswahllisten!$G$21:$G$23</definedName>
    <definedName name="kopie" localSheetId="8">#REF!</definedName>
    <definedName name="kopie" localSheetId="9">#REF!</definedName>
    <definedName name="kopie">#REF!</definedName>
    <definedName name="Länder">[3]Auswahllisten!$O$1:$O$221</definedName>
    <definedName name="Leadauditor" localSheetId="1">#REF!</definedName>
    <definedName name="Leadauditor" localSheetId="3">#REF!</definedName>
    <definedName name="Leadauditor" localSheetId="8">#REF!</definedName>
    <definedName name="Leadauditor" localSheetId="9">#REF!</definedName>
    <definedName name="Leadauditor" localSheetId="10">#REF!</definedName>
    <definedName name="Leadauditor">#REF!</definedName>
    <definedName name="li0" localSheetId="1">#REF!</definedName>
    <definedName name="li0" localSheetId="3">#REF!</definedName>
    <definedName name="li0" localSheetId="8">#REF!</definedName>
    <definedName name="li0" localSheetId="9">#REF!</definedName>
    <definedName name="li0" localSheetId="10">#REF!</definedName>
    <definedName name="li0">#REF!</definedName>
    <definedName name="Lief_Ort" localSheetId="1">#REF!</definedName>
    <definedName name="Lief_Ort" localSheetId="3">#REF!</definedName>
    <definedName name="Lief_Ort" localSheetId="8">#REF!</definedName>
    <definedName name="Lief_Ort" localSheetId="9">#REF!</definedName>
    <definedName name="Lief_Ort" localSheetId="10">#REF!</definedName>
    <definedName name="Lief_Ort">#REF!</definedName>
    <definedName name="Lief_PLZ" localSheetId="1">#REF!</definedName>
    <definedName name="Lief_PLZ" localSheetId="3">#REF!</definedName>
    <definedName name="Lief_PLZ" localSheetId="8">#REF!</definedName>
    <definedName name="Lief_PLZ" localSheetId="9">#REF!</definedName>
    <definedName name="Lief_PLZ" localSheetId="10">#REF!</definedName>
    <definedName name="Lief_PLZ">#REF!</definedName>
    <definedName name="Lief_Str" localSheetId="1">#REF!</definedName>
    <definedName name="Lief_Str" localSheetId="3">#REF!</definedName>
    <definedName name="Lief_Str" localSheetId="8">#REF!</definedName>
    <definedName name="Lief_Str" localSheetId="9">#REF!</definedName>
    <definedName name="Lief_Str" localSheetId="10">#REF!</definedName>
    <definedName name="Lief_Str">#REF!</definedName>
    <definedName name="Lief_Unterschr" localSheetId="1">#REF!</definedName>
    <definedName name="Lief_Unterschr" localSheetId="3">#REF!</definedName>
    <definedName name="Lief_Unterschr" localSheetId="8">#REF!</definedName>
    <definedName name="Lief_Unterschr" localSheetId="9">#REF!</definedName>
    <definedName name="Lief_Unterschr" localSheetId="10">#REF!</definedName>
    <definedName name="Lief_Unterschr">#REF!</definedName>
    <definedName name="Lieferant" localSheetId="1">#REF!</definedName>
    <definedName name="Lieferant" localSheetId="3">#REF!</definedName>
    <definedName name="Lieferant" localSheetId="8">#REF!</definedName>
    <definedName name="Lieferant" localSheetId="9">#REF!</definedName>
    <definedName name="Lieferant" localSheetId="10">#REF!</definedName>
    <definedName name="Lieferant">#REF!</definedName>
    <definedName name="Lieferantennummer" localSheetId="1">#REF!</definedName>
    <definedName name="Lieferantennummer" localSheetId="3">#REF!</definedName>
    <definedName name="Lieferantennummer" localSheetId="8">#REF!</definedName>
    <definedName name="Lieferantennummer" localSheetId="9">#REF!</definedName>
    <definedName name="Lieferantennummer" localSheetId="10">#REF!</definedName>
    <definedName name="Lieferantennummer">#REF!</definedName>
    <definedName name="LieferantNr" localSheetId="1">#REF!</definedName>
    <definedName name="LieferantNr" localSheetId="3">#REF!</definedName>
    <definedName name="LieferantNr" localSheetId="8">#REF!</definedName>
    <definedName name="LieferantNr" localSheetId="9">#REF!</definedName>
    <definedName name="LieferantNr" localSheetId="10">#REF!</definedName>
    <definedName name="LieferantNr">#REF!</definedName>
    <definedName name="Liste" localSheetId="8">#REF!</definedName>
    <definedName name="Liste" localSheetId="9">#REF!</definedName>
    <definedName name="Liste">#REF!</definedName>
    <definedName name="ListeFQF" localSheetId="1">#REF!</definedName>
    <definedName name="ListeFQF" localSheetId="3">#REF!</definedName>
    <definedName name="ListeFQF" localSheetId="8">#REF!</definedName>
    <definedName name="ListeFQF" localSheetId="9">#REF!</definedName>
    <definedName name="ListeFQF" localSheetId="10">#REF!</definedName>
    <definedName name="ListeFQF">#REF!</definedName>
    <definedName name="mm_Berner" localSheetId="1">[3]Auswahllisten!#REF!</definedName>
    <definedName name="mm_Berner" localSheetId="3">[3]Auswahllisten!#REF!</definedName>
    <definedName name="mm_Berner" localSheetId="8">[3]Auswahllisten!#REF!</definedName>
    <definedName name="mm_Berner" localSheetId="9">[3]Auswahllisten!#REF!</definedName>
    <definedName name="mm_Berner" localSheetId="10">[3]Auswahllisten!#REF!</definedName>
    <definedName name="mm_Berner">[3]Auswahllisten!#REF!</definedName>
    <definedName name="mm_Bruns" localSheetId="1">[3]Auswahllisten!#REF!</definedName>
    <definedName name="mm_Bruns" localSheetId="3">[3]Auswahllisten!#REF!</definedName>
    <definedName name="mm_Bruns" localSheetId="8">[3]Auswahllisten!#REF!</definedName>
    <definedName name="mm_Bruns" localSheetId="9">[3]Auswahllisten!#REF!</definedName>
    <definedName name="mm_Bruns" localSheetId="10">[3]Auswahllisten!#REF!</definedName>
    <definedName name="mm_Bruns">[3]Auswahllisten!#REF!</definedName>
    <definedName name="mm_Holzinger" localSheetId="1">[3]Auswahllisten!#REF!</definedName>
    <definedName name="mm_Holzinger" localSheetId="3">[3]Auswahllisten!#REF!</definedName>
    <definedName name="mm_Holzinger" localSheetId="8">[3]Auswahllisten!#REF!</definedName>
    <definedName name="mm_Holzinger" localSheetId="9">[3]Auswahllisten!#REF!</definedName>
    <definedName name="mm_Holzinger" localSheetId="10">[3]Auswahllisten!#REF!</definedName>
    <definedName name="mm_Holzinger">[3]Auswahllisten!#REF!</definedName>
    <definedName name="mm_Kleinhans" localSheetId="1">[3]Auswahllisten!#REF!</definedName>
    <definedName name="mm_Kleinhans" localSheetId="3">[3]Auswahllisten!#REF!</definedName>
    <definedName name="mm_Kleinhans" localSheetId="8">[3]Auswahllisten!#REF!</definedName>
    <definedName name="mm_Kleinhans" localSheetId="9">[3]Auswahllisten!#REF!</definedName>
    <definedName name="mm_Kleinhans" localSheetId="10">[3]Auswahllisten!#REF!</definedName>
    <definedName name="mm_Kleinhans">[3]Auswahllisten!#REF!</definedName>
    <definedName name="mm_Kunz" localSheetId="1">[3]Auswahllisten!#REF!</definedName>
    <definedName name="mm_Kunz" localSheetId="3">[3]Auswahllisten!#REF!</definedName>
    <definedName name="mm_Kunz" localSheetId="8">[3]Auswahllisten!#REF!</definedName>
    <definedName name="mm_Kunz" localSheetId="9">[3]Auswahllisten!#REF!</definedName>
    <definedName name="mm_Kunz" localSheetId="10">[3]Auswahllisten!#REF!</definedName>
    <definedName name="mm_Kunz">[3]Auswahllisten!#REF!</definedName>
    <definedName name="mm_roth" localSheetId="1">[3]Auswahllisten!#REF!</definedName>
    <definedName name="mm_roth" localSheetId="3">[3]Auswahllisten!#REF!</definedName>
    <definedName name="mm_roth" localSheetId="8">[3]Auswahllisten!#REF!</definedName>
    <definedName name="mm_roth" localSheetId="9">[3]Auswahllisten!#REF!</definedName>
    <definedName name="mm_roth" localSheetId="10">[3]Auswahllisten!#REF!</definedName>
    <definedName name="mm_roth">[3]Auswahllisten!#REF!</definedName>
    <definedName name="namen4">[3]Auswahllisten!$B$3:$B$16</definedName>
    <definedName name="Neu" localSheetId="8">#REF!</definedName>
    <definedName name="Neu" localSheetId="9">#REF!</definedName>
    <definedName name="Neu">#REF!</definedName>
    <definedName name="PA" localSheetId="1">#REF!,#REF!,#REF!,#REF!,#REF!,#REF!,#REF!,#REF!,#REF!,#REF!,#REF!,#REF!,#REF!,#REF!,#REF!,#REF!,#REF!,#REF!</definedName>
    <definedName name="PA" localSheetId="3">#REF!,#REF!,#REF!,#REF!,#REF!,#REF!,#REF!,#REF!,#REF!,#REF!,#REF!,#REF!,#REF!,#REF!,#REF!,#REF!,#REF!,#REF!</definedName>
    <definedName name="PA" localSheetId="8">#REF!,#REF!,#REF!,#REF!,#REF!,#REF!,#REF!,#REF!,#REF!,#REF!,#REF!,#REF!,#REF!,#REF!,#REF!,#REF!,#REF!,#REF!</definedName>
    <definedName name="PA" localSheetId="9">#REF!,#REF!,#REF!,#REF!,#REF!,#REF!,#REF!,#REF!,#REF!,#REF!,#REF!,#REF!,#REF!,#REF!,#REF!,#REF!,#REF!,#REF!</definedName>
    <definedName name="PA" localSheetId="10">#REF!,#REF!,#REF!,#REF!,#REF!,#REF!,#REF!,#REF!,#REF!,#REF!,#REF!,#REF!,#REF!,#REF!,#REF!,#REF!,#REF!,#REF!</definedName>
    <definedName name="PA">#REF!,#REF!,#REF!,#REF!,#REF!,#REF!,#REF!,#REF!,#REF!,#REF!,#REF!,#REF!,#REF!,#REF!,#REF!,#REF!,#REF!,#REF!</definedName>
    <definedName name="ProdGr_ProzSchrA" localSheetId="1">[4]Eingabe!#REF!</definedName>
    <definedName name="ProdGr_ProzSchrA" localSheetId="3">[4]Eingabe!#REF!</definedName>
    <definedName name="ProdGr_ProzSchrA" localSheetId="8">[4]Eingabe!#REF!</definedName>
    <definedName name="ProdGr_ProzSchrA" localSheetId="9">[4]Eingabe!#REF!</definedName>
    <definedName name="ProdGr_ProzSchrA" localSheetId="10">[4]Eingabe!#REF!</definedName>
    <definedName name="ProdGr_ProzSchrA">[4]Eingabe!#REF!</definedName>
    <definedName name="ProdGrA" localSheetId="1">[4]Eingabe!#REF!</definedName>
    <definedName name="ProdGrA" localSheetId="3">[4]Eingabe!#REF!</definedName>
    <definedName name="ProdGrA" localSheetId="8">[4]Eingabe!#REF!</definedName>
    <definedName name="ProdGrA" localSheetId="9">[4]Eingabe!#REF!</definedName>
    <definedName name="ProdGrA" localSheetId="10">[4]Eingabe!#REF!</definedName>
    <definedName name="ProdGrA">[4]Eingabe!#REF!</definedName>
    <definedName name="ProdGrNrA" localSheetId="1">[4]Eingabe!#REF!</definedName>
    <definedName name="ProdGrNrA" localSheetId="3">[4]Eingabe!#REF!</definedName>
    <definedName name="ProdGrNrA" localSheetId="8">[4]Eingabe!#REF!</definedName>
    <definedName name="ProdGrNrA" localSheetId="9">[4]Eingabe!#REF!</definedName>
    <definedName name="ProdGrNrA" localSheetId="10">[4]Eingabe!#REF!</definedName>
    <definedName name="ProdGrNrA">[4]Eingabe!#REF!</definedName>
    <definedName name="Produkt">[7]Eingabe!$B$2</definedName>
    <definedName name="Prozess" localSheetId="1">#REF!,#REF!,#REF!,#REF!,#REF!,#REF!,#REF!,#REF!,#REF!,#REF!,#REF!,#REF!,#REF!,#REF!,#REF!,#REF!,#REF!,#REF!</definedName>
    <definedName name="Prozess" localSheetId="3">#REF!,#REF!,#REF!,#REF!,#REF!,#REF!,#REF!,#REF!,#REF!,#REF!,#REF!,#REF!,#REF!,#REF!,#REF!,#REF!,#REF!,#REF!</definedName>
    <definedName name="Prozess" localSheetId="8">#REF!,#REF!,#REF!,#REF!,#REF!,#REF!,#REF!,#REF!,#REF!,#REF!,#REF!,#REF!,#REF!,#REF!,#REF!,#REF!,#REF!,#REF!</definedName>
    <definedName name="Prozess" localSheetId="9">#REF!,#REF!,#REF!,#REF!,#REF!,#REF!,#REF!,#REF!,#REF!,#REF!,#REF!,#REF!,#REF!,#REF!,#REF!,#REF!,#REF!,#REF!</definedName>
    <definedName name="Prozess" localSheetId="10">#REF!,#REF!,#REF!,#REF!,#REF!,#REF!,#REF!,#REF!,#REF!,#REF!,#REF!,#REF!,#REF!,#REF!,#REF!,#REF!,#REF!,#REF!</definedName>
    <definedName name="Prozess">#REF!,#REF!,#REF!,#REF!,#REF!,#REF!,#REF!,#REF!,#REF!,#REF!,#REF!,#REF!,#REF!,#REF!,#REF!,#REF!,#REF!,#REF!</definedName>
    <definedName name="Prozess2" localSheetId="1">#REF!,#REF!,#REF!,#REF!,#REF!,#REF!,#REF!,#REF!,#REF!,#REF!,#REF!,#REF!,#REF!,#REF!,#REF!,#REF!,#REF!,#REF!</definedName>
    <definedName name="Prozess2" localSheetId="3">#REF!,#REF!,#REF!,#REF!,#REF!,#REF!,#REF!,#REF!,#REF!,#REF!,#REF!,#REF!,#REF!,#REF!,#REF!,#REF!,#REF!,#REF!</definedName>
    <definedName name="Prozess2" localSheetId="8">#REF!,#REF!,#REF!,#REF!,#REF!,#REF!,#REF!,#REF!,#REF!,#REF!,#REF!,#REF!,#REF!,#REF!,#REF!,#REF!,#REF!,#REF!</definedName>
    <definedName name="Prozess2" localSheetId="9">#REF!,#REF!,#REF!,#REF!,#REF!,#REF!,#REF!,#REF!,#REF!,#REF!,#REF!,#REF!,#REF!,#REF!,#REF!,#REF!,#REF!,#REF!</definedName>
    <definedName name="Prozess2" localSheetId="10">#REF!,#REF!,#REF!,#REF!,#REF!,#REF!,#REF!,#REF!,#REF!,#REF!,#REF!,#REF!,#REF!,#REF!,#REF!,#REF!,#REF!,#REF!</definedName>
    <definedName name="Prozess2">#REF!,#REF!,#REF!,#REF!,#REF!,#REF!,#REF!,#REF!,#REF!,#REF!,#REF!,#REF!,#REF!,#REF!,#REF!,#REF!,#REF!,#REF!</definedName>
    <definedName name="Prozess3" localSheetId="1">#REF!,#REF!,#REF!,#REF!,#REF!,#REF!,#REF!,#REF!,#REF!,#REF!,#REF!,#REF!,#REF!,#REF!,#REF!,#REF!,#REF!,#REF!,#REF!</definedName>
    <definedName name="Prozess3" localSheetId="3">#REF!,#REF!,#REF!,#REF!,#REF!,#REF!,#REF!,#REF!,#REF!,#REF!,#REF!,#REF!,#REF!,#REF!,#REF!,#REF!,#REF!,#REF!,#REF!</definedName>
    <definedName name="Prozess3" localSheetId="8">#REF!,#REF!,#REF!,#REF!,#REF!,#REF!,#REF!,#REF!,#REF!,#REF!,#REF!,#REF!,#REF!,#REF!,#REF!,#REF!,#REF!,#REF!,#REF!</definedName>
    <definedName name="Prozess3" localSheetId="9">#REF!,#REF!,#REF!,#REF!,#REF!,#REF!,#REF!,#REF!,#REF!,#REF!,#REF!,#REF!,#REF!,#REF!,#REF!,#REF!,#REF!,#REF!,#REF!</definedName>
    <definedName name="Prozess3" localSheetId="10">#REF!,#REF!,#REF!,#REF!,#REF!,#REF!,#REF!,#REF!,#REF!,#REF!,#REF!,#REF!,#REF!,#REF!,#REF!,#REF!,#REF!,#REF!,#REF!</definedName>
    <definedName name="Prozess3">#REF!,#REF!,#REF!,#REF!,#REF!,#REF!,#REF!,#REF!,#REF!,#REF!,#REF!,#REF!,#REF!,#REF!,#REF!,#REF!,#REF!,#REF!,#REF!</definedName>
    <definedName name="PrSchr1" localSheetId="1">#REF!</definedName>
    <definedName name="PrSchr1" localSheetId="3">#REF!</definedName>
    <definedName name="PrSchr1" localSheetId="8">#REF!</definedName>
    <definedName name="PrSchr1" localSheetId="9">#REF!</definedName>
    <definedName name="PrSchr1" localSheetId="10">#REF!</definedName>
    <definedName name="PrSchr1">#REF!</definedName>
    <definedName name="PrSchr10" localSheetId="1">#REF!</definedName>
    <definedName name="PrSchr10" localSheetId="3">#REF!</definedName>
    <definedName name="PrSchr10" localSheetId="8">#REF!</definedName>
    <definedName name="PrSchr10" localSheetId="9">#REF!</definedName>
    <definedName name="PrSchr10" localSheetId="10">#REF!</definedName>
    <definedName name="PrSchr10">#REF!</definedName>
    <definedName name="PrSchr2" localSheetId="1">#REF!</definedName>
    <definedName name="PrSchr2" localSheetId="3">#REF!</definedName>
    <definedName name="PrSchr2" localSheetId="8">#REF!</definedName>
    <definedName name="PrSchr2" localSheetId="9">#REF!</definedName>
    <definedName name="PrSchr2" localSheetId="10">#REF!</definedName>
    <definedName name="PrSchr2">#REF!</definedName>
    <definedName name="PrSchr3" localSheetId="1">#REF!</definedName>
    <definedName name="PrSchr3" localSheetId="3">#REF!</definedName>
    <definedName name="PrSchr3" localSheetId="8">#REF!</definedName>
    <definedName name="PrSchr3" localSheetId="9">#REF!</definedName>
    <definedName name="PrSchr3" localSheetId="10">#REF!</definedName>
    <definedName name="PrSchr3">#REF!</definedName>
    <definedName name="PrSchr4" localSheetId="1">#REF!</definedName>
    <definedName name="PrSchr4" localSheetId="3">#REF!</definedName>
    <definedName name="PrSchr4" localSheetId="8">#REF!</definedName>
    <definedName name="PrSchr4" localSheetId="9">#REF!</definedName>
    <definedName name="PrSchr4" localSheetId="10">#REF!</definedName>
    <definedName name="PrSchr4">#REF!</definedName>
    <definedName name="PrSchr5" localSheetId="1">#REF!</definedName>
    <definedName name="PrSchr5" localSheetId="3">#REF!</definedName>
    <definedName name="PrSchr5" localSheetId="8">#REF!</definedName>
    <definedName name="PrSchr5" localSheetId="9">#REF!</definedName>
    <definedName name="PrSchr5" localSheetId="10">#REF!</definedName>
    <definedName name="PrSchr5">#REF!</definedName>
    <definedName name="PrSchr6" localSheetId="1">#REF!</definedName>
    <definedName name="PrSchr6" localSheetId="3">#REF!</definedName>
    <definedName name="PrSchr6" localSheetId="8">#REF!</definedName>
    <definedName name="PrSchr6" localSheetId="9">#REF!</definedName>
    <definedName name="PrSchr6" localSheetId="10">#REF!</definedName>
    <definedName name="PrSchr6">#REF!</definedName>
    <definedName name="PrSchr7" localSheetId="1">#REF!</definedName>
    <definedName name="PrSchr7" localSheetId="3">#REF!</definedName>
    <definedName name="PrSchr7" localSheetId="8">#REF!</definedName>
    <definedName name="PrSchr7" localSheetId="9">#REF!</definedName>
    <definedName name="PrSchr7" localSheetId="10">#REF!</definedName>
    <definedName name="PrSchr7">#REF!</definedName>
    <definedName name="PrSchr8" localSheetId="1">#REF!</definedName>
    <definedName name="PrSchr8" localSheetId="3">#REF!</definedName>
    <definedName name="PrSchr8" localSheetId="8">#REF!</definedName>
    <definedName name="PrSchr8" localSheetId="9">#REF!</definedName>
    <definedName name="PrSchr8" localSheetId="10">#REF!</definedName>
    <definedName name="PrSchr8">#REF!</definedName>
    <definedName name="PrSchr9" localSheetId="1">#REF!</definedName>
    <definedName name="PrSchr9" localSheetId="3">#REF!</definedName>
    <definedName name="PrSchr9" localSheetId="8">#REF!</definedName>
    <definedName name="PrSchr9" localSheetId="9">#REF!</definedName>
    <definedName name="PrSchr9" localSheetId="10">#REF!</definedName>
    <definedName name="PrSchr9">#REF!</definedName>
    <definedName name="PrSchrNr1" localSheetId="1">#REF!</definedName>
    <definedName name="PrSchrNr1" localSheetId="3">#REF!</definedName>
    <definedName name="PrSchrNr1" localSheetId="8">#REF!</definedName>
    <definedName name="PrSchrNr1" localSheetId="9">#REF!</definedName>
    <definedName name="PrSchrNr1" localSheetId="10">#REF!</definedName>
    <definedName name="PrSchrNr1">#REF!</definedName>
    <definedName name="PrSchrNr10" localSheetId="1">#REF!</definedName>
    <definedName name="PrSchrNr10" localSheetId="3">#REF!</definedName>
    <definedName name="PrSchrNr10" localSheetId="8">#REF!</definedName>
    <definedName name="PrSchrNr10" localSheetId="9">#REF!</definedName>
    <definedName name="PrSchrNr10" localSheetId="10">#REF!</definedName>
    <definedName name="PrSchrNr10">#REF!</definedName>
    <definedName name="PrSchrNr2" localSheetId="1">#REF!</definedName>
    <definedName name="PrSchrNr2" localSheetId="3">#REF!</definedName>
    <definedName name="PrSchrNr2" localSheetId="8">#REF!</definedName>
    <definedName name="PrSchrNr2" localSheetId="9">#REF!</definedName>
    <definedName name="PrSchrNr2" localSheetId="10">#REF!</definedName>
    <definedName name="PrSchrNr2">#REF!</definedName>
    <definedName name="PrSchrNr3" localSheetId="1">#REF!</definedName>
    <definedName name="PrSchrNr3" localSheetId="3">#REF!</definedName>
    <definedName name="PrSchrNr3" localSheetId="8">#REF!</definedName>
    <definedName name="PrSchrNr3" localSheetId="9">#REF!</definedName>
    <definedName name="PrSchrNr3" localSheetId="10">#REF!</definedName>
    <definedName name="PrSchrNr3">#REF!</definedName>
    <definedName name="PrSchrNr4" localSheetId="1">#REF!</definedName>
    <definedName name="PrSchrNr4" localSheetId="3">#REF!</definedName>
    <definedName name="PrSchrNr4" localSheetId="8">#REF!</definedName>
    <definedName name="PrSchrNr4" localSheetId="9">#REF!</definedName>
    <definedName name="PrSchrNr4" localSheetId="10">#REF!</definedName>
    <definedName name="PrSchrNr4">#REF!</definedName>
    <definedName name="PrSchrNr5" localSheetId="1">#REF!</definedName>
    <definedName name="PrSchrNr5" localSheetId="3">#REF!</definedName>
    <definedName name="PrSchrNr5" localSheetId="8">#REF!</definedName>
    <definedName name="PrSchrNr5" localSheetId="9">#REF!</definedName>
    <definedName name="PrSchrNr5" localSheetId="10">#REF!</definedName>
    <definedName name="PrSchrNr5">#REF!</definedName>
    <definedName name="PrSchrNr6" localSheetId="1">#REF!</definedName>
    <definedName name="PrSchrNr6" localSheetId="3">#REF!</definedName>
    <definedName name="PrSchrNr6" localSheetId="8">#REF!</definedName>
    <definedName name="PrSchrNr6" localSheetId="9">#REF!</definedName>
    <definedName name="PrSchrNr6" localSheetId="10">#REF!</definedName>
    <definedName name="PrSchrNr6">#REF!</definedName>
    <definedName name="PrSchrNr7" localSheetId="1">#REF!</definedName>
    <definedName name="PrSchrNr7" localSheetId="3">#REF!</definedName>
    <definedName name="PrSchrNr7" localSheetId="8">#REF!</definedName>
    <definedName name="PrSchrNr7" localSheetId="9">#REF!</definedName>
    <definedName name="PrSchrNr7" localSheetId="10">#REF!</definedName>
    <definedName name="PrSchrNr7">#REF!</definedName>
    <definedName name="PrSchrNr8" localSheetId="1">#REF!</definedName>
    <definedName name="PrSchrNr8" localSheetId="3">#REF!</definedName>
    <definedName name="PrSchrNr8" localSheetId="8">#REF!</definedName>
    <definedName name="PrSchrNr8" localSheetId="9">#REF!</definedName>
    <definedName name="PrSchrNr8" localSheetId="10">#REF!</definedName>
    <definedName name="PrSchrNr8">#REF!</definedName>
    <definedName name="PrSchrNr9" localSheetId="1">#REF!</definedName>
    <definedName name="PrSchrNr9" localSheetId="3">#REF!</definedName>
    <definedName name="PrSchrNr9" localSheetId="8">#REF!</definedName>
    <definedName name="PrSchrNr9" localSheetId="9">#REF!</definedName>
    <definedName name="PrSchrNr9" localSheetId="10">#REF!</definedName>
    <definedName name="PrSchrNr9">#REF!</definedName>
    <definedName name="QMB" localSheetId="1">#REF!</definedName>
    <definedName name="QMB" localSheetId="3">#REF!</definedName>
    <definedName name="QMB" localSheetId="8">#REF!</definedName>
    <definedName name="QMB" localSheetId="9">#REF!</definedName>
    <definedName name="QMB" localSheetId="10">#REF!</definedName>
    <definedName name="QMB">#REF!</definedName>
    <definedName name="Spalte1">'[12]Maßnahmen Potenzialanalyse'!$I$5:$I$11,'[12]Maßnahmen Potenzialanalyse'!$I$13:$I$14,'[12]Maßnahmen Potenzialanalyse'!$I$16:$I$18,'[12]Maßnahmen Potenzialanalyse'!$I$20:$I$24,'[12]Maßnahmen Potenzialanalyse'!$I$26:$I$27,'[12]Maßnahmen Potenzialanalyse'!$I$29:$I$33,'[12]Maßnahmen Potenzialanalyse'!$I$35,'[12]Maßnahmen Potenzialanalyse'!$I$37:$I$41,'[12]Maßnahmen Potenzialanalyse'!$I$41,'[12]Maßnahmen Potenzialanalyse'!$I$42:$I$44,'[12]Maßnahmen Potenzialanalyse'!$I$46,'[12]Maßnahmen Potenzialanalyse'!$I$48:$I$49,'[12]Maßnahmen Potenzialanalyse'!$I$51:$I$54,'[12]Maßnahmen Potenzialanalyse'!$I$55:$I$57</definedName>
    <definedName name="Stand" localSheetId="8">#REF!</definedName>
    <definedName name="Stand" localSheetId="9">#REF!</definedName>
    <definedName name="Stand">#REF!</definedName>
    <definedName name="stern" localSheetId="1">#REF!,#REF!,#REF!,#REF!,#REF!,#REF!,#REF!,#REF!,#REF!,#REF!,#REF!,#REF!,#REF!,#REF!,#REF!,#REF!,#REF!,#REF!,#REF!,#REF!,#REF!,#REF!,#REF!,#REF!,#REF!,#REF!,#REF!,#REF!,#REF!,#REF!,#REF!,#REF!,#REF!,#REF!,#REF!,#REF!,#REF!,#REF!,#REF!,#REF!</definedName>
    <definedName name="stern" localSheetId="3">#REF!,#REF!,#REF!,#REF!,#REF!,#REF!,#REF!,#REF!,#REF!,#REF!,#REF!,#REF!,#REF!,#REF!,#REF!,#REF!,#REF!,#REF!,#REF!,#REF!,#REF!,#REF!,#REF!,#REF!,#REF!,#REF!,#REF!,#REF!,#REF!,#REF!,#REF!,#REF!,#REF!,#REF!,#REF!,#REF!,#REF!,#REF!,#REF!,#REF!</definedName>
    <definedName name="stern" localSheetId="8">#REF!,#REF!,#REF!,#REF!,#REF!,#REF!,#REF!,#REF!,#REF!,#REF!,#REF!,#REF!,#REF!,#REF!,#REF!,#REF!,#REF!,#REF!,#REF!,#REF!,#REF!,#REF!,#REF!,#REF!,#REF!,#REF!,#REF!,#REF!,#REF!,#REF!,#REF!,#REF!,#REF!,#REF!,#REF!,#REF!,#REF!,#REF!,#REF!,#REF!</definedName>
    <definedName name="stern" localSheetId="9">#REF!,#REF!,#REF!,#REF!,#REF!,#REF!,#REF!,#REF!,#REF!,#REF!,#REF!,#REF!,#REF!,#REF!,#REF!,#REF!,#REF!,#REF!,#REF!,#REF!,#REF!,#REF!,#REF!,#REF!,#REF!,#REF!,#REF!,#REF!,#REF!,#REF!,#REF!,#REF!,#REF!,#REF!,#REF!,#REF!,#REF!,#REF!,#REF!,#REF!</definedName>
    <definedName name="stern" localSheetId="10">#REF!,#REF!,#REF!,#REF!,#REF!,#REF!,#REF!,#REF!,#REF!,#REF!,#REF!,#REF!,#REF!,#REF!,#REF!,#REF!,#REF!,#REF!,#REF!,#REF!,#REF!,#REF!,#REF!,#REF!,#REF!,#REF!,#REF!,#REF!,#REF!,#REF!,#REF!,#REF!,#REF!,#REF!,#REF!,#REF!,#REF!,#REF!,#REF!,#REF!</definedName>
    <definedName name="stern">#REF!,#REF!,#REF!,#REF!,#REF!,#REF!,#REF!,#REF!,#REF!,#REF!,#REF!,#REF!,#REF!,#REF!,#REF!,#REF!,#REF!,#REF!,#REF!,#REF!,#REF!,#REF!,#REF!,#REF!,#REF!,#REF!,#REF!,#REF!,#REF!,#REF!,#REF!,#REF!,#REF!,#REF!,#REF!,#REF!,#REF!,#REF!,#REF!,#REF!</definedName>
    <definedName name="stern2" localSheetId="1">#REF!</definedName>
    <definedName name="stern2" localSheetId="3">#REF!</definedName>
    <definedName name="stern2" localSheetId="8">#REF!</definedName>
    <definedName name="stern2" localSheetId="9">#REF!</definedName>
    <definedName name="stern2" localSheetId="10">#REF!</definedName>
    <definedName name="stern2">#REF!</definedName>
    <definedName name="Stufe" localSheetId="8">#REF!</definedName>
    <definedName name="Stufe" localSheetId="9">#REF!</definedName>
    <definedName name="Stufe">#REF!</definedName>
    <definedName name="SumA2" localSheetId="1">#REF!</definedName>
    <definedName name="SumA2" localSheetId="3">#REF!</definedName>
    <definedName name="SumA2" localSheetId="8">#REF!</definedName>
    <definedName name="SumA2" localSheetId="9">#REF!</definedName>
    <definedName name="SumA2" localSheetId="10">#REF!</definedName>
    <definedName name="SumA2">#REF!</definedName>
    <definedName name="SumB2" localSheetId="1">#REF!</definedName>
    <definedName name="SumB2" localSheetId="3">#REF!</definedName>
    <definedName name="SumB2" localSheetId="8">#REF!</definedName>
    <definedName name="SumB2" localSheetId="9">#REF!</definedName>
    <definedName name="SumB2" localSheetId="10">#REF!</definedName>
    <definedName name="SumB2">#REF!</definedName>
    <definedName name="SumC2" localSheetId="1">#REF!</definedName>
    <definedName name="SumC2" localSheetId="3">#REF!</definedName>
    <definedName name="SumC2" localSheetId="8">#REF!</definedName>
    <definedName name="SumC2" localSheetId="9">#REF!</definedName>
    <definedName name="SumC2" localSheetId="10">#REF!</definedName>
    <definedName name="SumC2">#REF!</definedName>
    <definedName name="tage" localSheetId="8">#REF!</definedName>
    <definedName name="tage" localSheetId="9">#REF!</definedName>
    <definedName name="tage">#REF!</definedName>
    <definedName name="Teil5" localSheetId="1">[4]Eingabe!#REF!</definedName>
    <definedName name="Teil5" localSheetId="3">[4]Eingabe!#REF!</definedName>
    <definedName name="Teil5" localSheetId="8">[4]Eingabe!#REF!</definedName>
    <definedName name="Teil5" localSheetId="9">[4]Eingabe!#REF!</definedName>
    <definedName name="Teil5" localSheetId="10">[4]Eingabe!#REF!</definedName>
    <definedName name="Teil5">[4]Eingabe!#REF!</definedName>
    <definedName name="Teile" localSheetId="8">#REF!</definedName>
    <definedName name="Teile" localSheetId="9">#REF!</definedName>
    <definedName name="Teile">#REF!</definedName>
    <definedName name="Teile99" localSheetId="8">#REF!</definedName>
    <definedName name="Teile99" localSheetId="9">#REF!</definedName>
    <definedName name="Teile99">#REF!</definedName>
    <definedName name="Teileprüfung">[13]Listen!$F$2:$F$19</definedName>
    <definedName name="U_Bez_Re">[7]Voreinstellungen!$C$5</definedName>
    <definedName name="U_Name_Li">[7]Voreinstellungen!$B$4</definedName>
    <definedName name="U_Name_Re">[7]Voreinstellungen!$B$5</definedName>
    <definedName name="Uhrzeit" localSheetId="1">#REF!</definedName>
    <definedName name="Uhrzeit" localSheetId="3">#REF!</definedName>
    <definedName name="Uhrzeit" localSheetId="8">#REF!</definedName>
    <definedName name="Uhrzeit" localSheetId="9">#REF!</definedName>
    <definedName name="Uhrzeit" localSheetId="10">#REF!</definedName>
    <definedName name="Uhrzeit">#REF!</definedName>
    <definedName name="WerteListe" localSheetId="1">#REF!</definedName>
    <definedName name="WerteListe" localSheetId="3">#REF!</definedName>
    <definedName name="WerteListe" localSheetId="8">#REF!</definedName>
    <definedName name="WerteListe" localSheetId="9">#REF!</definedName>
    <definedName name="WerteListe" localSheetId="10">#REF!</definedName>
    <definedName name="WerteListe">#REF!</definedName>
    <definedName name="wo" localSheetId="8">#REF!</definedName>
    <definedName name="wo" localSheetId="9">#REF!</definedName>
    <definedName name="wo">#REF!</definedName>
    <definedName name="YN">'[5]PWT Planung - PWT plan'!$O$1074:$O$1075</definedName>
    <definedName name="Z.1" localSheetId="1">#REF!</definedName>
    <definedName name="Z.1" localSheetId="3">#REF!</definedName>
    <definedName name="Z.1" localSheetId="8">#REF!</definedName>
    <definedName name="Z.1" localSheetId="9">#REF!</definedName>
    <definedName name="Z.1" localSheetId="10">#REF!</definedName>
    <definedName name="Z.1">#REF!</definedName>
    <definedName name="Z.2" localSheetId="1">#REF!</definedName>
    <definedName name="Z.2" localSheetId="3">#REF!</definedName>
    <definedName name="Z.2" localSheetId="8">#REF!</definedName>
    <definedName name="Z.2" localSheetId="9">#REF!</definedName>
    <definedName name="Z.2" localSheetId="10">#REF!</definedName>
    <definedName name="Z.2">#REF!</definedName>
    <definedName name="Z.3" localSheetId="1">#REF!</definedName>
    <definedName name="Z.3" localSheetId="3">#REF!</definedName>
    <definedName name="Z.3" localSheetId="8">#REF!</definedName>
    <definedName name="Z.3" localSheetId="9">#REF!</definedName>
    <definedName name="Z.3" localSheetId="10">#REF!</definedName>
    <definedName name="Z.3">#REF!</definedName>
    <definedName name="Z.4" localSheetId="1">#REF!</definedName>
    <definedName name="Z.4" localSheetId="3">#REF!</definedName>
    <definedName name="Z.4" localSheetId="8">#REF!</definedName>
    <definedName name="Z.4" localSheetId="9">#REF!</definedName>
    <definedName name="Z.4" localSheetId="10">#REF!</definedName>
    <definedName name="Z.4">#REF!</definedName>
    <definedName name="Z.5" localSheetId="1">#REF!</definedName>
    <definedName name="Z.5" localSheetId="3">#REF!</definedName>
    <definedName name="Z.5" localSheetId="8">#REF!</definedName>
    <definedName name="Z.5" localSheetId="9">#REF!</definedName>
    <definedName name="Z.5" localSheetId="10">#REF!</definedName>
    <definedName name="Z.5">#REF!</definedName>
    <definedName name="Z_0ECFC283_6C76_4A57_917B_789BF8438788_.wvu.Cols" localSheetId="2" hidden="1">'Anlage 3 Selbstb. Produkt'!$AO:$AU</definedName>
    <definedName name="Z_0ECFC283_6C76_4A57_917B_789BF8438788_.wvu.Cols" localSheetId="3" hidden="1">'Anlage 3 Selbstb. Prozess'!$AO:$AU</definedName>
    <definedName name="Z_0ECFC283_6C76_4A57_917B_789BF8438788_.wvu.Cols" localSheetId="4" hidden="1">'Anlage 4 Deckblatt'!$AO:$AQ</definedName>
    <definedName name="Z_0ECFC283_6C76_4A57_917B_789BF8438788_.wvu.Cols" localSheetId="5" hidden="1">'Anlage 4 PPF-Bewertung'!$AO:$AW</definedName>
    <definedName name="Z_0ECFC283_6C76_4A57_917B_789BF8438788_.wvu.Cols" localSheetId="6" hidden="1">'Anlage 4 Produktbez. Nachweise'!$AO:$AR</definedName>
    <definedName name="Z_0ECFC283_6C76_4A57_917B_789BF8438788_.wvu.Cols" localSheetId="7" hidden="1">'Anlage 4 Prozessbez. Nachweise'!$AO:$AQ</definedName>
    <definedName name="Z_0ECFC283_6C76_4A57_917B_789BF8438788_.wvu.Cols" localSheetId="8" hidden="1">'Anlage 5 Deckblatt Software 1'!$AO:$AY</definedName>
    <definedName name="Z_0ECFC283_6C76_4A57_917B_789BF8438788_.wvu.Cols" localSheetId="9" hidden="1">'Anlage 5 Deckblatt Software 2'!$AO:$AY</definedName>
    <definedName name="Z_0ECFC283_6C76_4A57_917B_789BF8438788_.wvu.Cols" localSheetId="10" hidden="1">'Anlage 6 Teilelebenslauf'!$BF:$BH</definedName>
    <definedName name="Z_0ECFC283_6C76_4A57_917B_789BF8438788_.wvu.FilterData" localSheetId="11" hidden="1">Sprachen!$A$3:$L$390</definedName>
    <definedName name="Z_0ECFC283_6C76_4A57_917B_789BF8438788_.wvu.PrintArea" localSheetId="1" hidden="1">'Anlage 2 PPF Abstimmung'!$A$2:$AP$275</definedName>
    <definedName name="Z_0ECFC283_6C76_4A57_917B_789BF8438788_.wvu.PrintArea" localSheetId="2" hidden="1">'Anlage 3 Selbstb. Produkt'!$A$1:$AN$32</definedName>
    <definedName name="Z_0ECFC283_6C76_4A57_917B_789BF8438788_.wvu.PrintArea" localSheetId="3" hidden="1">'Anlage 3 Selbstb. Prozess'!$A$1:$AN$36</definedName>
    <definedName name="Z_0ECFC283_6C76_4A57_917B_789BF8438788_.wvu.PrintArea" localSheetId="4" hidden="1">'Anlage 4 Deckblatt'!$A$1:$AN$42</definedName>
    <definedName name="Z_0ECFC283_6C76_4A57_917B_789BF8438788_.wvu.PrintArea" localSheetId="5" hidden="1">'Anlage 4 PPF-Bewertung'!$A$1:$AN$149</definedName>
    <definedName name="Z_0ECFC283_6C76_4A57_917B_789BF8438788_.wvu.PrintArea" localSheetId="6" hidden="1">'Anlage 4 Produktbez. Nachweise'!$A$2:$AN$50</definedName>
    <definedName name="Z_0ECFC283_6C76_4A57_917B_789BF8438788_.wvu.PrintArea" localSheetId="7" hidden="1">'Anlage 4 Prozessbez. Nachweise'!$A$2:$AN$45</definedName>
    <definedName name="Z_0ECFC283_6C76_4A57_917B_789BF8438788_.wvu.PrintArea" localSheetId="8" hidden="1">'Anlage 5 Deckblatt Software 1'!$A$2:$AN$86</definedName>
    <definedName name="Z_0ECFC283_6C76_4A57_917B_789BF8438788_.wvu.PrintArea" localSheetId="9" hidden="1">'Anlage 5 Deckblatt Software 2'!$A$2:$AN$56</definedName>
    <definedName name="Z_0ECFC283_6C76_4A57_917B_789BF8438788_.wvu.PrintTitles" localSheetId="1" hidden="1">'Anlage 2 PPF Abstimmung'!$2:$3</definedName>
    <definedName name="Z_0ECFC283_6C76_4A57_917B_789BF8438788_.wvu.PrintTitles" localSheetId="5" hidden="1">'Anlage 4 PPF-Bewertung'!$1:$11</definedName>
    <definedName name="Z_0ECFC283_6C76_4A57_917B_789BF8438788_.wvu.PrintTitles" localSheetId="8" hidden="1">'Anlage 5 Deckblatt Software 1'!$2:$12</definedName>
    <definedName name="Z_0ECFC283_6C76_4A57_917B_789BF8438788_.wvu.PrintTitles" localSheetId="9" hidden="1">'Anlage 5 Deckblatt Software 2'!$2:$12</definedName>
    <definedName name="Z_C900F847_122E_409D_83D7_7CAC46499E31_.wvu.Cols" localSheetId="1" hidden="1">'Anlage 2 PPF Abstimmung'!$AQ:$AW</definedName>
    <definedName name="Z_C900F847_122E_409D_83D7_7CAC46499E31_.wvu.Cols" localSheetId="2" hidden="1">'Anlage 3 Selbstb. Produkt'!$AO:$AU</definedName>
    <definedName name="Z_C900F847_122E_409D_83D7_7CAC46499E31_.wvu.Cols" localSheetId="3" hidden="1">'Anlage 3 Selbstb. Prozess'!$AO:$AU</definedName>
    <definedName name="Z_C900F847_122E_409D_83D7_7CAC46499E31_.wvu.Cols" localSheetId="4" hidden="1">'Anlage 4 Deckblatt'!$AO:$AQ</definedName>
    <definedName name="Z_C900F847_122E_409D_83D7_7CAC46499E31_.wvu.Cols" localSheetId="5" hidden="1">'Anlage 4 PPF-Bewertung'!$AO:$AW</definedName>
    <definedName name="Z_C900F847_122E_409D_83D7_7CAC46499E31_.wvu.Cols" localSheetId="6" hidden="1">'Anlage 4 Produktbez. Nachweise'!$AO:$AR</definedName>
    <definedName name="Z_C900F847_122E_409D_83D7_7CAC46499E31_.wvu.Cols" localSheetId="7" hidden="1">'Anlage 4 Prozessbez. Nachweise'!$AO:$AQ</definedName>
    <definedName name="Z_C900F847_122E_409D_83D7_7CAC46499E31_.wvu.Cols" localSheetId="8" hidden="1">'Anlage 5 Deckblatt Software 1'!$AO:$AY</definedName>
    <definedName name="Z_C900F847_122E_409D_83D7_7CAC46499E31_.wvu.Cols" localSheetId="9" hidden="1">'Anlage 5 Deckblatt Software 2'!$AO:$AY</definedName>
    <definedName name="Z_C900F847_122E_409D_83D7_7CAC46499E31_.wvu.Cols" localSheetId="10" hidden="1">'Anlage 6 Teilelebenslauf'!$BF:$BH</definedName>
    <definedName name="Z_C900F847_122E_409D_83D7_7CAC46499E31_.wvu.FilterData" localSheetId="11" hidden="1">Sprachen!$A$3:$L$390</definedName>
    <definedName name="Z_C900F847_122E_409D_83D7_7CAC46499E31_.wvu.PrintArea" localSheetId="1" hidden="1">'Anlage 2 PPF Abstimmung'!$A$2:$AP$275</definedName>
    <definedName name="Z_C900F847_122E_409D_83D7_7CAC46499E31_.wvu.PrintArea" localSheetId="2" hidden="1">'Anlage 3 Selbstb. Produkt'!$A$1:$AN$32</definedName>
    <definedName name="Z_C900F847_122E_409D_83D7_7CAC46499E31_.wvu.PrintArea" localSheetId="3" hidden="1">'Anlage 3 Selbstb. Prozess'!$A$1:$AN$36</definedName>
    <definedName name="Z_C900F847_122E_409D_83D7_7CAC46499E31_.wvu.PrintArea" localSheetId="4" hidden="1">'Anlage 4 Deckblatt'!$A$1:$AN$42</definedName>
    <definedName name="Z_C900F847_122E_409D_83D7_7CAC46499E31_.wvu.PrintArea" localSheetId="5" hidden="1">'Anlage 4 PPF-Bewertung'!$A$1:$AN$149</definedName>
    <definedName name="Z_C900F847_122E_409D_83D7_7CAC46499E31_.wvu.PrintArea" localSheetId="6" hidden="1">'Anlage 4 Produktbez. Nachweise'!$A$2:$AN$50</definedName>
    <definedName name="Z_C900F847_122E_409D_83D7_7CAC46499E31_.wvu.PrintArea" localSheetId="7" hidden="1">'Anlage 4 Prozessbez. Nachweise'!$A$2:$AN$45</definedName>
    <definedName name="Z_C900F847_122E_409D_83D7_7CAC46499E31_.wvu.PrintArea" localSheetId="8" hidden="1">'Anlage 5 Deckblatt Software 1'!$A$2:$AN$86</definedName>
    <definedName name="Z_C900F847_122E_409D_83D7_7CAC46499E31_.wvu.PrintArea" localSheetId="9" hidden="1">'Anlage 5 Deckblatt Software 2'!$A$2:$AN$56</definedName>
    <definedName name="Z_C900F847_122E_409D_83D7_7CAC46499E31_.wvu.PrintTitles" localSheetId="1" hidden="1">'Anlage 2 PPF Abstimmung'!$2:$3</definedName>
    <definedName name="Z_C900F847_122E_409D_83D7_7CAC46499E31_.wvu.PrintTitles" localSheetId="5" hidden="1">'Anlage 4 PPF-Bewertung'!$1:$11</definedName>
    <definedName name="Z_C900F847_122E_409D_83D7_7CAC46499E31_.wvu.PrintTitles" localSheetId="8" hidden="1">'Anlage 5 Deckblatt Software 1'!$2:$12</definedName>
    <definedName name="Z_C900F847_122E_409D_83D7_7CAC46499E31_.wvu.PrintTitles" localSheetId="9" hidden="1">'Anlage 5 Deckblatt Software 2'!$2:$12</definedName>
    <definedName name="Z_F936914E_BBEC_4C05_A523_B3629D409799_.wvu.Cols" localSheetId="1" hidden="1">'Anlage 2 PPF Abstimmung'!$AQ:$AW</definedName>
    <definedName name="Z_F936914E_BBEC_4C05_A523_B3629D409799_.wvu.Cols" localSheetId="2" hidden="1">'Anlage 3 Selbstb. Produkt'!$AO:$AU</definedName>
    <definedName name="Z_F936914E_BBEC_4C05_A523_B3629D409799_.wvu.Cols" localSheetId="3" hidden="1">'Anlage 3 Selbstb. Prozess'!$AO:$AU</definedName>
    <definedName name="Z_F936914E_BBEC_4C05_A523_B3629D409799_.wvu.Cols" localSheetId="4" hidden="1">'Anlage 4 Deckblatt'!$AO:$AQ</definedName>
    <definedName name="Z_F936914E_BBEC_4C05_A523_B3629D409799_.wvu.Cols" localSheetId="5" hidden="1">'Anlage 4 PPF-Bewertung'!$AO:$AW</definedName>
    <definedName name="Z_F936914E_BBEC_4C05_A523_B3629D409799_.wvu.Cols" localSheetId="6" hidden="1">'Anlage 4 Produktbez. Nachweise'!$AO:$AR</definedName>
    <definedName name="Z_F936914E_BBEC_4C05_A523_B3629D409799_.wvu.Cols" localSheetId="7" hidden="1">'Anlage 4 Prozessbez. Nachweise'!$AO:$AQ</definedName>
    <definedName name="Z_F936914E_BBEC_4C05_A523_B3629D409799_.wvu.Cols" localSheetId="8" hidden="1">'Anlage 5 Deckblatt Software 1'!$AO:$AY</definedName>
    <definedName name="Z_F936914E_BBEC_4C05_A523_B3629D409799_.wvu.Cols" localSheetId="9" hidden="1">'Anlage 5 Deckblatt Software 2'!$AO:$AY</definedName>
    <definedName name="Z_F936914E_BBEC_4C05_A523_B3629D409799_.wvu.Cols" localSheetId="10" hidden="1">'Anlage 6 Teilelebenslauf'!$BF:$BH</definedName>
    <definedName name="Z_F936914E_BBEC_4C05_A523_B3629D409799_.wvu.FilterData" localSheetId="11" hidden="1">Sprachen!$A$3:$L$390</definedName>
    <definedName name="Z_F936914E_BBEC_4C05_A523_B3629D409799_.wvu.PrintArea" localSheetId="1" hidden="1">'Anlage 2 PPF Abstimmung'!$A$2:$AP$275</definedName>
    <definedName name="Z_F936914E_BBEC_4C05_A523_B3629D409799_.wvu.PrintArea" localSheetId="2" hidden="1">'Anlage 3 Selbstb. Produkt'!$A$1:$AN$32</definedName>
    <definedName name="Z_F936914E_BBEC_4C05_A523_B3629D409799_.wvu.PrintArea" localSheetId="3" hidden="1">'Anlage 3 Selbstb. Prozess'!$A$1:$AN$36</definedName>
    <definedName name="Z_F936914E_BBEC_4C05_A523_B3629D409799_.wvu.PrintArea" localSheetId="4" hidden="1">'Anlage 4 Deckblatt'!$A$1:$AN$42</definedName>
    <definedName name="Z_F936914E_BBEC_4C05_A523_B3629D409799_.wvu.PrintArea" localSheetId="5" hidden="1">'Anlage 4 PPF-Bewertung'!$A$1:$AN$149</definedName>
    <definedName name="Z_F936914E_BBEC_4C05_A523_B3629D409799_.wvu.PrintArea" localSheetId="6" hidden="1">'Anlage 4 Produktbez. Nachweise'!$A$2:$AN$50</definedName>
    <definedName name="Z_F936914E_BBEC_4C05_A523_B3629D409799_.wvu.PrintArea" localSheetId="7" hidden="1">'Anlage 4 Prozessbez. Nachweise'!$A$2:$AN$45</definedName>
    <definedName name="Z_F936914E_BBEC_4C05_A523_B3629D409799_.wvu.PrintArea" localSheetId="8" hidden="1">'Anlage 5 Deckblatt Software 1'!$A$2:$AN$86</definedName>
    <definedName name="Z_F936914E_BBEC_4C05_A523_B3629D409799_.wvu.PrintArea" localSheetId="9" hidden="1">'Anlage 5 Deckblatt Software 2'!$A$2:$AN$56</definedName>
    <definedName name="Z_F936914E_BBEC_4C05_A523_B3629D409799_.wvu.PrintTitles" localSheetId="1" hidden="1">'Anlage 2 PPF Abstimmung'!$2:$3</definedName>
    <definedName name="Z_F936914E_BBEC_4C05_A523_B3629D409799_.wvu.PrintTitles" localSheetId="5" hidden="1">'Anlage 4 PPF-Bewertung'!$1:$11</definedName>
    <definedName name="Z_F936914E_BBEC_4C05_A523_B3629D409799_.wvu.PrintTitles" localSheetId="8" hidden="1">'Anlage 5 Deckblatt Software 1'!$2:$12</definedName>
    <definedName name="Z_F936914E_BBEC_4C05_A523_B3629D409799_.wvu.PrintTitles" localSheetId="9" hidden="1">'Anlage 5 Deckblatt Software 2'!$2:$12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2" i="33" l="1"/>
  <c r="I25" i="39"/>
  <c r="AZ6" i="39"/>
  <c r="AZ5" i="39"/>
  <c r="V6" i="39"/>
  <c r="V5" i="39"/>
  <c r="H6" i="39"/>
  <c r="H5" i="39"/>
  <c r="I56" i="38"/>
  <c r="I86" i="37"/>
  <c r="I83" i="37"/>
  <c r="I60" i="37"/>
  <c r="I45" i="36" l="1"/>
  <c r="I50" i="35"/>
  <c r="I146" i="34"/>
  <c r="I39" i="33"/>
  <c r="I36" i="32"/>
  <c r="I29" i="31"/>
  <c r="I42" i="36" s="1"/>
  <c r="I271" i="30"/>
  <c r="I82" i="37" s="1"/>
  <c r="I266" i="30"/>
  <c r="I31" i="31" s="1"/>
  <c r="I265" i="30"/>
  <c r="I30" i="31" s="1"/>
  <c r="I263" i="30"/>
  <c r="I28" i="31" s="1"/>
  <c r="I33" i="32" l="1"/>
  <c r="I53" i="38"/>
  <c r="I22" i="39"/>
  <c r="I57" i="37"/>
  <c r="I47" i="35"/>
  <c r="I121" i="34"/>
  <c r="I29" i="33"/>
  <c r="I24" i="39"/>
  <c r="I55" i="38"/>
  <c r="I59" i="37"/>
  <c r="I49" i="35"/>
  <c r="I123" i="34"/>
  <c r="I44" i="36"/>
  <c r="I31" i="33"/>
  <c r="I35" i="32"/>
  <c r="I54" i="38"/>
  <c r="I58" i="37"/>
  <c r="I23" i="39"/>
  <c r="I48" i="35"/>
  <c r="I122" i="34"/>
  <c r="I34" i="32"/>
  <c r="I43" i="36"/>
  <c r="I30" i="33"/>
  <c r="I21" i="39"/>
  <c r="I56" i="37"/>
  <c r="I52" i="38"/>
  <c r="I41" i="36"/>
  <c r="I28" i="33"/>
  <c r="I32" i="32"/>
  <c r="I46" i="35"/>
  <c r="I120" i="34"/>
  <c r="I38" i="33"/>
  <c r="I145" i="34"/>
  <c r="AZ7" i="39"/>
  <c r="AJ6" i="39"/>
  <c r="AJ5" i="39"/>
  <c r="V7" i="39"/>
  <c r="H7" i="39"/>
  <c r="S37" i="33" l="1"/>
  <c r="AI18" i="33"/>
  <c r="V22" i="33"/>
  <c r="V21" i="33"/>
  <c r="V20" i="33"/>
  <c r="V19" i="33"/>
  <c r="V18" i="33"/>
  <c r="V17" i="33"/>
  <c r="V16" i="33"/>
  <c r="A11" i="33"/>
  <c r="AI6" i="32"/>
  <c r="V10" i="32"/>
  <c r="V9" i="32"/>
  <c r="V8" i="32"/>
  <c r="V7" i="32"/>
  <c r="V6" i="32"/>
  <c r="V5" i="32"/>
  <c r="V4" i="32"/>
  <c r="V11" i="32"/>
  <c r="V11" i="31"/>
  <c r="AI7" i="31"/>
  <c r="AI19" i="33" s="1"/>
  <c r="I274" i="30"/>
  <c r="I273" i="30"/>
  <c r="I85" i="37" l="1"/>
  <c r="I41" i="33"/>
  <c r="I148" i="34"/>
  <c r="I84" i="37"/>
  <c r="I147" i="34"/>
  <c r="I40" i="33"/>
  <c r="AI7" i="32"/>
  <c r="U3" i="30"/>
  <c r="U2" i="33" l="1"/>
  <c r="AL3" i="39"/>
  <c r="M29" i="34"/>
  <c r="M30" i="34"/>
  <c r="M31" i="34"/>
  <c r="M32" i="34"/>
  <c r="M33" i="34"/>
  <c r="M34" i="34"/>
  <c r="M35" i="34"/>
  <c r="M36" i="34"/>
  <c r="M37" i="34"/>
  <c r="M38" i="34"/>
  <c r="M39" i="34"/>
  <c r="M40" i="34"/>
  <c r="M41" i="34"/>
  <c r="M43" i="34"/>
  <c r="M44" i="34"/>
  <c r="M45" i="34"/>
  <c r="M46" i="34"/>
  <c r="M47" i="34"/>
  <c r="M48" i="34"/>
  <c r="M51" i="34"/>
  <c r="M52" i="34"/>
  <c r="M53" i="34"/>
  <c r="M55" i="34"/>
  <c r="M56" i="34"/>
  <c r="M19" i="34"/>
  <c r="AP71" i="34"/>
  <c r="AP70" i="34"/>
  <c r="AP69" i="34"/>
  <c r="AP68" i="34"/>
  <c r="AP67" i="34"/>
  <c r="AP66" i="34"/>
  <c r="AP65" i="34"/>
  <c r="AP64" i="34"/>
  <c r="AP63" i="34"/>
  <c r="AP62" i="34"/>
  <c r="AP61" i="34"/>
  <c r="AP58" i="34"/>
  <c r="AP57" i="34"/>
  <c r="AP56" i="34"/>
  <c r="AP55" i="34"/>
  <c r="AP54" i="34"/>
  <c r="AP53" i="34"/>
  <c r="AP52" i="34"/>
  <c r="AP51" i="34"/>
  <c r="AP50" i="34"/>
  <c r="AP48" i="34"/>
  <c r="AP47" i="34"/>
  <c r="AP46" i="34"/>
  <c r="AP45" i="34"/>
  <c r="AP44" i="34"/>
  <c r="AP43" i="34"/>
  <c r="AP41" i="34"/>
  <c r="AP40" i="34"/>
  <c r="AP39" i="34"/>
  <c r="AP38" i="34"/>
  <c r="AP37" i="34"/>
  <c r="AP36" i="34"/>
  <c r="AP35" i="34"/>
  <c r="AP34" i="34"/>
  <c r="AP33" i="34"/>
  <c r="AP32" i="34"/>
  <c r="AP31" i="34"/>
  <c r="AP30" i="34"/>
  <c r="AP29" i="34"/>
  <c r="AP27" i="34"/>
  <c r="AP26" i="34"/>
  <c r="AP25" i="34"/>
  <c r="AP23" i="34"/>
  <c r="AP22" i="34"/>
  <c r="AP21" i="34"/>
  <c r="AP20" i="34"/>
  <c r="AP19" i="34"/>
  <c r="AP16" i="34"/>
  <c r="AP15" i="34"/>
  <c r="V5" i="38" l="1"/>
  <c r="U2" i="30"/>
  <c r="AR201" i="30" l="1"/>
  <c r="AR202" i="30"/>
  <c r="AR203" i="30"/>
  <c r="AR204" i="30"/>
  <c r="AR205" i="30"/>
  <c r="AR206" i="30"/>
  <c r="AR207" i="30"/>
  <c r="AR208" i="30"/>
  <c r="AR209" i="30"/>
  <c r="AR210" i="30"/>
  <c r="AR200" i="30"/>
  <c r="AR189" i="30"/>
  <c r="AR190" i="30"/>
  <c r="AR191" i="30"/>
  <c r="AR192" i="30"/>
  <c r="AR193" i="30"/>
  <c r="AR194" i="30"/>
  <c r="AR195" i="30"/>
  <c r="AR196" i="30"/>
  <c r="AR197" i="30"/>
  <c r="AR188" i="30"/>
  <c r="AR186" i="30"/>
  <c r="AR185" i="30"/>
  <c r="AR184" i="30"/>
  <c r="AR183" i="30"/>
  <c r="AR182" i="30"/>
  <c r="AR181" i="30"/>
  <c r="AR150" i="30"/>
  <c r="AR151" i="30"/>
  <c r="AR152" i="30"/>
  <c r="AR153" i="30"/>
  <c r="AR154" i="30"/>
  <c r="AR155" i="30"/>
  <c r="AR156" i="30"/>
  <c r="AR157" i="30"/>
  <c r="AR158" i="30"/>
  <c r="AR159" i="30"/>
  <c r="AR160" i="30"/>
  <c r="AR161" i="30"/>
  <c r="AR162" i="30"/>
  <c r="AR163" i="30"/>
  <c r="AR164" i="30"/>
  <c r="AR165" i="30"/>
  <c r="AR166" i="30"/>
  <c r="AR167" i="30"/>
  <c r="AR168" i="30"/>
  <c r="AR169" i="30"/>
  <c r="AR170" i="30"/>
  <c r="AR171" i="30"/>
  <c r="AR172" i="30"/>
  <c r="AR173" i="30"/>
  <c r="AR174" i="30"/>
  <c r="AR175" i="30"/>
  <c r="AR176" i="30"/>
  <c r="AR177" i="30"/>
  <c r="AR178" i="30"/>
  <c r="AR179" i="30"/>
  <c r="AR149" i="30"/>
  <c r="AR144" i="30"/>
  <c r="AR141" i="30"/>
  <c r="AR140" i="30"/>
  <c r="AR139" i="30"/>
  <c r="AR138" i="30"/>
  <c r="AR135" i="30"/>
  <c r="A13" i="38"/>
  <c r="A13" i="37"/>
  <c r="A12" i="34"/>
  <c r="A24" i="33"/>
  <c r="A13" i="36" s="1"/>
  <c r="S60" i="34"/>
  <c r="S17" i="34"/>
  <c r="A10" i="33"/>
  <c r="AI5" i="37" s="1"/>
  <c r="A5" i="33"/>
  <c r="A4" i="33"/>
  <c r="V24" i="33"/>
  <c r="BG19" i="39"/>
  <c r="BG18" i="39"/>
  <c r="BG17" i="39"/>
  <c r="BG16" i="39"/>
  <c r="BG15" i="39"/>
  <c r="BG14" i="39"/>
  <c r="BG13" i="39"/>
  <c r="BG12" i="39"/>
  <c r="BG11" i="39"/>
  <c r="BG10" i="39"/>
  <c r="AI8" i="38"/>
  <c r="AI7" i="38"/>
  <c r="U3" i="38"/>
  <c r="AO64" i="37"/>
  <c r="AD40" i="37"/>
  <c r="AQ38" i="37"/>
  <c r="AP38" i="37"/>
  <c r="AO38" i="37"/>
  <c r="M38" i="37"/>
  <c r="AQ36" i="37"/>
  <c r="AP36" i="37"/>
  <c r="AO36" i="37"/>
  <c r="M36" i="37"/>
  <c r="AQ35" i="37"/>
  <c r="AP35" i="37"/>
  <c r="AO35" i="37"/>
  <c r="M35" i="37"/>
  <c r="AQ34" i="37"/>
  <c r="AP34" i="37"/>
  <c r="AO34" i="37"/>
  <c r="M34" i="37"/>
  <c r="AQ33" i="37"/>
  <c r="AP33" i="37"/>
  <c r="AO33" i="37"/>
  <c r="AQ32" i="37"/>
  <c r="AP32" i="37"/>
  <c r="AO32" i="37"/>
  <c r="AQ31" i="37"/>
  <c r="AP31" i="37"/>
  <c r="AO31" i="37"/>
  <c r="AR31" i="37" s="1"/>
  <c r="M31" i="37"/>
  <c r="AQ30" i="37"/>
  <c r="AP30" i="37"/>
  <c r="AO30" i="37"/>
  <c r="AR30" i="37" s="1"/>
  <c r="M30" i="37"/>
  <c r="AQ29" i="37"/>
  <c r="AP29" i="37"/>
  <c r="AO29" i="37"/>
  <c r="AR29" i="37" s="1"/>
  <c r="AQ28" i="37"/>
  <c r="AP28" i="37"/>
  <c r="AO28" i="37"/>
  <c r="AI8" i="37"/>
  <c r="AI7" i="37"/>
  <c r="U3" i="37"/>
  <c r="V11" i="36"/>
  <c r="V10" i="36"/>
  <c r="V9" i="36"/>
  <c r="AI8" i="36"/>
  <c r="V8" i="36"/>
  <c r="AI7" i="36"/>
  <c r="V7" i="36"/>
  <c r="V6" i="36"/>
  <c r="V5" i="36"/>
  <c r="U3" i="36"/>
  <c r="V11" i="35"/>
  <c r="V10" i="35"/>
  <c r="V9" i="35"/>
  <c r="AI8" i="35"/>
  <c r="V8" i="35"/>
  <c r="AI7" i="35"/>
  <c r="V7" i="35"/>
  <c r="V6" i="35"/>
  <c r="V5" i="35"/>
  <c r="U3" i="35"/>
  <c r="AO127" i="34"/>
  <c r="AO118" i="34"/>
  <c r="AM118" i="34" s="1"/>
  <c r="AO107" i="34"/>
  <c r="AO106" i="34"/>
  <c r="AO105" i="34"/>
  <c r="AO104" i="34"/>
  <c r="AO78" i="34"/>
  <c r="AO77" i="34"/>
  <c r="AO76" i="34"/>
  <c r="AO75" i="34"/>
  <c r="M71" i="34"/>
  <c r="M70" i="34"/>
  <c r="M69" i="34"/>
  <c r="M68" i="34"/>
  <c r="M65" i="34"/>
  <c r="M64" i="34"/>
  <c r="M58" i="34"/>
  <c r="M57" i="34"/>
  <c r="M27" i="34"/>
  <c r="M26" i="34"/>
  <c r="M25" i="34"/>
  <c r="M23" i="34"/>
  <c r="M21" i="34"/>
  <c r="M20" i="34"/>
  <c r="V10" i="34"/>
  <c r="V9" i="34"/>
  <c r="V8" i="34"/>
  <c r="AI7" i="34"/>
  <c r="V7" i="34"/>
  <c r="AI6" i="34"/>
  <c r="V6" i="34"/>
  <c r="V5" i="34"/>
  <c r="V4" i="34"/>
  <c r="U2" i="34"/>
  <c r="I42" i="33"/>
  <c r="S36" i="33"/>
  <c r="AM35" i="33"/>
  <c r="S35" i="33"/>
  <c r="AM34" i="33"/>
  <c r="S34" i="33"/>
  <c r="AI24" i="33"/>
  <c r="AI23" i="33"/>
  <c r="AI11" i="31" s="1"/>
  <c r="V23" i="33"/>
  <c r="H23" i="33"/>
  <c r="H11" i="34" s="1"/>
  <c r="AI22" i="33"/>
  <c r="AI10" i="32" s="1"/>
  <c r="H22" i="33"/>
  <c r="H11" i="37" s="1"/>
  <c r="AI21" i="33"/>
  <c r="AI9" i="34" s="1"/>
  <c r="H21" i="33"/>
  <c r="H9" i="34" s="1"/>
  <c r="AI20" i="33"/>
  <c r="H20" i="33"/>
  <c r="H19" i="33"/>
  <c r="H7" i="34" s="1"/>
  <c r="H18" i="33"/>
  <c r="H6" i="32" s="1"/>
  <c r="H17" i="33"/>
  <c r="H6" i="35" s="1"/>
  <c r="H16" i="33"/>
  <c r="U14" i="33"/>
  <c r="U13" i="33"/>
  <c r="U12" i="33"/>
  <c r="U11" i="33"/>
  <c r="U10" i="33"/>
  <c r="U9" i="33"/>
  <c r="U8" i="33"/>
  <c r="U6" i="33"/>
  <c r="U5" i="33"/>
  <c r="U4" i="33"/>
  <c r="AR29" i="32"/>
  <c r="AQ29" i="32"/>
  <c r="AP29" i="32"/>
  <c r="AO29" i="32"/>
  <c r="AR27" i="32"/>
  <c r="AQ27" i="32"/>
  <c r="AP27" i="32"/>
  <c r="AO27" i="32"/>
  <c r="AR25" i="32"/>
  <c r="AQ25" i="32"/>
  <c r="AP25" i="32"/>
  <c r="AO25" i="32"/>
  <c r="AR23" i="32"/>
  <c r="AQ23" i="32"/>
  <c r="AP23" i="32"/>
  <c r="AO23" i="32"/>
  <c r="AR21" i="32"/>
  <c r="AQ21" i="32"/>
  <c r="AP21" i="32"/>
  <c r="AO21" i="32"/>
  <c r="AR19" i="32"/>
  <c r="AQ19" i="32"/>
  <c r="AP19" i="32"/>
  <c r="AO19" i="32"/>
  <c r="AR17" i="32"/>
  <c r="AQ17" i="32"/>
  <c r="AP17" i="32"/>
  <c r="AO17" i="32"/>
  <c r="AR15" i="32"/>
  <c r="AQ15" i="32"/>
  <c r="AP15" i="32"/>
  <c r="AO15" i="32"/>
  <c r="U2" i="32"/>
  <c r="AR25" i="31"/>
  <c r="AQ25" i="31"/>
  <c r="AP25" i="31"/>
  <c r="AO25" i="31"/>
  <c r="AR23" i="31"/>
  <c r="AQ23" i="31"/>
  <c r="AP23" i="31"/>
  <c r="AO23" i="31"/>
  <c r="AR21" i="31"/>
  <c r="AQ21" i="31"/>
  <c r="AP21" i="31"/>
  <c r="AO21" i="31"/>
  <c r="AR19" i="31"/>
  <c r="AQ19" i="31"/>
  <c r="AP19" i="31"/>
  <c r="AO19" i="31"/>
  <c r="AR17" i="31"/>
  <c r="AQ17" i="31"/>
  <c r="AP17" i="31"/>
  <c r="AO17" i="31"/>
  <c r="AR15" i="31"/>
  <c r="AQ15" i="31"/>
  <c r="AP15" i="31"/>
  <c r="AO15" i="31"/>
  <c r="U2" i="31"/>
  <c r="C259" i="30"/>
  <c r="AQ253" i="30"/>
  <c r="AQ252" i="30"/>
  <c r="AQ251" i="30"/>
  <c r="AQ250" i="30"/>
  <c r="AQ249" i="30"/>
  <c r="AQ248" i="30"/>
  <c r="AQ247" i="30"/>
  <c r="AQ244" i="30"/>
  <c r="AQ243" i="30"/>
  <c r="AQ242" i="30"/>
  <c r="AQ241" i="30"/>
  <c r="AQ240" i="30"/>
  <c r="AQ239" i="30"/>
  <c r="AQ238" i="30"/>
  <c r="AR234" i="30"/>
  <c r="AR233" i="30"/>
  <c r="AR232" i="30"/>
  <c r="AR231" i="30"/>
  <c r="AR230" i="30"/>
  <c r="AR229" i="30"/>
  <c r="AR228" i="30"/>
  <c r="AR227" i="30"/>
  <c r="AR226" i="30"/>
  <c r="AR225" i="30"/>
  <c r="AR224" i="30"/>
  <c r="AR223" i="30"/>
  <c r="AR222" i="30"/>
  <c r="AR221" i="30"/>
  <c r="AR220" i="30"/>
  <c r="AR219" i="30"/>
  <c r="AR218" i="30"/>
  <c r="AR217" i="30"/>
  <c r="AR216" i="30"/>
  <c r="AC214" i="30"/>
  <c r="AR146" i="30"/>
  <c r="AR145" i="30"/>
  <c r="AR142" i="30"/>
  <c r="AC132" i="30"/>
  <c r="AQ82" i="30"/>
  <c r="AQ79" i="30"/>
  <c r="AQ76" i="30"/>
  <c r="AQ73" i="30"/>
  <c r="AQ72" i="30"/>
  <c r="AQ71" i="30"/>
  <c r="AQ70" i="30"/>
  <c r="AQ69" i="30"/>
  <c r="AQ68" i="30"/>
  <c r="AQ67" i="30"/>
  <c r="AQ64" i="30"/>
  <c r="AQ63" i="30"/>
  <c r="AQ62" i="30"/>
  <c r="AQ61" i="30"/>
  <c r="AQ60" i="30"/>
  <c r="AQ59" i="30"/>
  <c r="AQ58" i="30"/>
  <c r="AQ54" i="30"/>
  <c r="AQ50" i="30"/>
  <c r="AQ49" i="30"/>
  <c r="AQ48" i="30"/>
  <c r="AQ47" i="30"/>
  <c r="AQ46" i="30"/>
  <c r="AQ45" i="30"/>
  <c r="AQ44" i="30"/>
  <c r="AQ43" i="30"/>
  <c r="AS3" i="30"/>
  <c r="L1" i="29" s="1"/>
  <c r="L388" i="29" s="1"/>
  <c r="AL2" i="30"/>
  <c r="L837" i="29"/>
  <c r="L836" i="29"/>
  <c r="L835" i="29"/>
  <c r="L834" i="29"/>
  <c r="L833" i="29"/>
  <c r="L832" i="29"/>
  <c r="L831" i="29"/>
  <c r="L830" i="29"/>
  <c r="L829" i="29"/>
  <c r="L828" i="29"/>
  <c r="L827" i="29"/>
  <c r="L826" i="29"/>
  <c r="L825" i="29"/>
  <c r="L824" i="29"/>
  <c r="L823" i="29"/>
  <c r="L822" i="29"/>
  <c r="L821" i="29"/>
  <c r="L820" i="29"/>
  <c r="L819" i="29"/>
  <c r="L818" i="29"/>
  <c r="L817" i="29"/>
  <c r="L816" i="29"/>
  <c r="L815" i="29"/>
  <c r="L814" i="29"/>
  <c r="L813" i="29"/>
  <c r="L812" i="29"/>
  <c r="L811" i="29"/>
  <c r="L810" i="29"/>
  <c r="L809" i="29"/>
  <c r="L808" i="29"/>
  <c r="L807" i="29"/>
  <c r="L806" i="29"/>
  <c r="L805" i="29"/>
  <c r="L804" i="29"/>
  <c r="L803" i="29"/>
  <c r="L802" i="29"/>
  <c r="L801" i="29"/>
  <c r="L800" i="29"/>
  <c r="L799" i="29"/>
  <c r="L798" i="29"/>
  <c r="L797" i="29"/>
  <c r="L796" i="29"/>
  <c r="L795" i="29"/>
  <c r="L794" i="29"/>
  <c r="L793" i="29"/>
  <c r="L792" i="29"/>
  <c r="L791" i="29"/>
  <c r="L790" i="29"/>
  <c r="L789" i="29"/>
  <c r="L788" i="29"/>
  <c r="L787" i="29"/>
  <c r="L786" i="29"/>
  <c r="L785" i="29"/>
  <c r="L784" i="29"/>
  <c r="L783" i="29"/>
  <c r="L782" i="29"/>
  <c r="L781" i="29"/>
  <c r="L780" i="29"/>
  <c r="L779" i="29"/>
  <c r="L778" i="29"/>
  <c r="L777" i="29"/>
  <c r="L776" i="29"/>
  <c r="L775" i="29"/>
  <c r="L774" i="29"/>
  <c r="L773" i="29"/>
  <c r="L772" i="29"/>
  <c r="L771" i="29"/>
  <c r="L770" i="29"/>
  <c r="L769" i="29"/>
  <c r="L768" i="29"/>
  <c r="L767" i="29"/>
  <c r="L766" i="29"/>
  <c r="L765" i="29"/>
  <c r="L764" i="29"/>
  <c r="L763" i="29"/>
  <c r="L762" i="29"/>
  <c r="L761" i="29"/>
  <c r="L760" i="29"/>
  <c r="L759" i="29"/>
  <c r="L758" i="29"/>
  <c r="L757" i="29"/>
  <c r="L756" i="29"/>
  <c r="L755" i="29"/>
  <c r="L754" i="29"/>
  <c r="L753" i="29"/>
  <c r="L752" i="29"/>
  <c r="L751" i="29"/>
  <c r="L750" i="29"/>
  <c r="L749" i="29"/>
  <c r="L748" i="29"/>
  <c r="L747" i="29"/>
  <c r="L746" i="29"/>
  <c r="L745" i="29"/>
  <c r="L744" i="29"/>
  <c r="L743" i="29"/>
  <c r="L742" i="29"/>
  <c r="L741" i="29"/>
  <c r="L740" i="29"/>
  <c r="L739" i="29"/>
  <c r="L738" i="29"/>
  <c r="L737" i="29"/>
  <c r="L736" i="29"/>
  <c r="L735" i="29"/>
  <c r="L734" i="29"/>
  <c r="L733" i="29"/>
  <c r="L732" i="29"/>
  <c r="L731" i="29"/>
  <c r="L730" i="29"/>
  <c r="L729" i="29"/>
  <c r="L728" i="29"/>
  <c r="L727" i="29"/>
  <c r="L726" i="29"/>
  <c r="L725" i="29"/>
  <c r="L724" i="29"/>
  <c r="L723" i="29"/>
  <c r="L722" i="29"/>
  <c r="L721" i="29"/>
  <c r="L720" i="29"/>
  <c r="L719" i="29"/>
  <c r="L718" i="29"/>
  <c r="L717" i="29"/>
  <c r="L716" i="29"/>
  <c r="L715" i="29"/>
  <c r="L714" i="29"/>
  <c r="L713" i="29"/>
  <c r="L712" i="29"/>
  <c r="L711" i="29"/>
  <c r="L710" i="29"/>
  <c r="L709" i="29"/>
  <c r="L708" i="29"/>
  <c r="L707" i="29"/>
  <c r="L706" i="29"/>
  <c r="L705" i="29"/>
  <c r="L704" i="29"/>
  <c r="L703" i="29"/>
  <c r="L702" i="29"/>
  <c r="L701" i="29"/>
  <c r="L700" i="29"/>
  <c r="L699" i="29"/>
  <c r="L698" i="29"/>
  <c r="L697" i="29"/>
  <c r="L696" i="29"/>
  <c r="L695" i="29"/>
  <c r="L694" i="29"/>
  <c r="L693" i="29"/>
  <c r="L692" i="29"/>
  <c r="L691" i="29"/>
  <c r="L690" i="29"/>
  <c r="L689" i="29"/>
  <c r="L688" i="29"/>
  <c r="L687" i="29"/>
  <c r="L686" i="29"/>
  <c r="L685" i="29"/>
  <c r="L684" i="29"/>
  <c r="L683" i="29"/>
  <c r="L682" i="29"/>
  <c r="L681" i="29"/>
  <c r="L680" i="29"/>
  <c r="L679" i="29"/>
  <c r="L678" i="29"/>
  <c r="L677" i="29"/>
  <c r="L676" i="29"/>
  <c r="L675" i="29"/>
  <c r="L674" i="29"/>
  <c r="L673" i="29"/>
  <c r="L672" i="29"/>
  <c r="L671" i="29"/>
  <c r="L670" i="29"/>
  <c r="L669" i="29"/>
  <c r="L668" i="29"/>
  <c r="L667" i="29"/>
  <c r="L666" i="29"/>
  <c r="L665" i="29"/>
  <c r="L664" i="29"/>
  <c r="L663" i="29"/>
  <c r="L662" i="29"/>
  <c r="L661" i="29"/>
  <c r="L660" i="29"/>
  <c r="L659" i="29"/>
  <c r="L658" i="29"/>
  <c r="L657" i="29"/>
  <c r="L656" i="29"/>
  <c r="L655" i="29"/>
  <c r="L654" i="29"/>
  <c r="L653" i="29"/>
  <c r="L652" i="29"/>
  <c r="L651" i="29"/>
  <c r="L650" i="29"/>
  <c r="L649" i="29"/>
  <c r="L648" i="29"/>
  <c r="L647" i="29"/>
  <c r="L646" i="29"/>
  <c r="L645" i="29"/>
  <c r="L644" i="29"/>
  <c r="L643" i="29"/>
  <c r="L642" i="29"/>
  <c r="L641" i="29"/>
  <c r="L640" i="29"/>
  <c r="L639" i="29"/>
  <c r="L638" i="29"/>
  <c r="L637" i="29"/>
  <c r="L636" i="29"/>
  <c r="L635" i="29"/>
  <c r="L634" i="29"/>
  <c r="L633" i="29"/>
  <c r="L632" i="29"/>
  <c r="L631" i="29"/>
  <c r="L630" i="29"/>
  <c r="L629" i="29"/>
  <c r="L628" i="29"/>
  <c r="L627" i="29"/>
  <c r="L626" i="29"/>
  <c r="L625" i="29"/>
  <c r="L624" i="29"/>
  <c r="L623" i="29"/>
  <c r="L622" i="29"/>
  <c r="L621" i="29"/>
  <c r="L620" i="29"/>
  <c r="L619" i="29"/>
  <c r="L618" i="29"/>
  <c r="L617" i="29"/>
  <c r="L616" i="29"/>
  <c r="L615" i="29"/>
  <c r="L614" i="29"/>
  <c r="L613" i="29"/>
  <c r="L612" i="29"/>
  <c r="L611" i="29"/>
  <c r="L610" i="29"/>
  <c r="L609" i="29"/>
  <c r="L608" i="29"/>
  <c r="L607" i="29"/>
  <c r="L606" i="29"/>
  <c r="L605" i="29"/>
  <c r="L604" i="29"/>
  <c r="L603" i="29"/>
  <c r="L602" i="29"/>
  <c r="L601" i="29"/>
  <c r="L600" i="29"/>
  <c r="L599" i="29"/>
  <c r="L598" i="29"/>
  <c r="L597" i="29"/>
  <c r="L596" i="29"/>
  <c r="L595" i="29"/>
  <c r="L594" i="29"/>
  <c r="L593" i="29"/>
  <c r="L592" i="29"/>
  <c r="L591" i="29"/>
  <c r="L590" i="29"/>
  <c r="L589" i="29"/>
  <c r="L588" i="29"/>
  <c r="L587" i="29"/>
  <c r="L586" i="29"/>
  <c r="L585" i="29"/>
  <c r="L584" i="29"/>
  <c r="L583" i="29"/>
  <c r="L582" i="29"/>
  <c r="L581" i="29"/>
  <c r="L580" i="29"/>
  <c r="L579" i="29"/>
  <c r="L578" i="29"/>
  <c r="L577" i="29"/>
  <c r="L576" i="29"/>
  <c r="L575" i="29"/>
  <c r="L574" i="29"/>
  <c r="L573" i="29"/>
  <c r="L572" i="29"/>
  <c r="L571" i="29"/>
  <c r="L570" i="29"/>
  <c r="L569" i="29"/>
  <c r="L568" i="29"/>
  <c r="L567" i="29"/>
  <c r="L566" i="29"/>
  <c r="L565" i="29"/>
  <c r="L564" i="29"/>
  <c r="L563" i="29"/>
  <c r="L562" i="29"/>
  <c r="L561" i="29"/>
  <c r="L560" i="29"/>
  <c r="L559" i="29"/>
  <c r="L558" i="29"/>
  <c r="L557" i="29"/>
  <c r="L556" i="29"/>
  <c r="L555" i="29"/>
  <c r="L554" i="29"/>
  <c r="L553" i="29"/>
  <c r="L552" i="29"/>
  <c r="L551" i="29"/>
  <c r="L550" i="29"/>
  <c r="L549" i="29"/>
  <c r="L548" i="29"/>
  <c r="L547" i="29"/>
  <c r="L546" i="29"/>
  <c r="L545" i="29"/>
  <c r="L544" i="29"/>
  <c r="L543" i="29"/>
  <c r="L542" i="29"/>
  <c r="L541" i="29"/>
  <c r="L540" i="29"/>
  <c r="L539" i="29"/>
  <c r="L538" i="29"/>
  <c r="L537" i="29"/>
  <c r="L536" i="29"/>
  <c r="L535" i="29"/>
  <c r="L534" i="29"/>
  <c r="L533" i="29"/>
  <c r="L532" i="29"/>
  <c r="L531" i="29"/>
  <c r="L530" i="29"/>
  <c r="L529" i="29"/>
  <c r="L528" i="29"/>
  <c r="L527" i="29"/>
  <c r="L526" i="29"/>
  <c r="L525" i="29"/>
  <c r="L524" i="29"/>
  <c r="L523" i="29"/>
  <c r="L522" i="29"/>
  <c r="L521" i="29"/>
  <c r="L520" i="29"/>
  <c r="L519" i="29"/>
  <c r="L518" i="29"/>
  <c r="L517" i="29"/>
  <c r="L516" i="29"/>
  <c r="L515" i="29"/>
  <c r="L514" i="29"/>
  <c r="L513" i="29"/>
  <c r="L512" i="29"/>
  <c r="L511" i="29"/>
  <c r="L510" i="29"/>
  <c r="L509" i="29"/>
  <c r="L508" i="29"/>
  <c r="L507" i="29"/>
  <c r="L506" i="29"/>
  <c r="L505" i="29"/>
  <c r="L504" i="29"/>
  <c r="L503" i="29"/>
  <c r="L502" i="29"/>
  <c r="L501" i="29"/>
  <c r="L500" i="29"/>
  <c r="L499" i="29"/>
  <c r="L498" i="29"/>
  <c r="L497" i="29"/>
  <c r="L496" i="29"/>
  <c r="L495" i="29"/>
  <c r="L494" i="29"/>
  <c r="L493" i="29"/>
  <c r="L492" i="29"/>
  <c r="L491" i="29"/>
  <c r="L490" i="29"/>
  <c r="L489" i="29"/>
  <c r="L488" i="29"/>
  <c r="L487" i="29"/>
  <c r="L486" i="29"/>
  <c r="L485" i="29"/>
  <c r="L484" i="29"/>
  <c r="L483" i="29"/>
  <c r="L482" i="29"/>
  <c r="L481" i="29"/>
  <c r="L480" i="29"/>
  <c r="L479" i="29"/>
  <c r="L478" i="29"/>
  <c r="L477" i="29"/>
  <c r="L476" i="29"/>
  <c r="L475" i="29"/>
  <c r="L474" i="29"/>
  <c r="L473" i="29"/>
  <c r="L472" i="29"/>
  <c r="L471" i="29" l="1"/>
  <c r="AQ26" i="31"/>
  <c r="AS21" i="31"/>
  <c r="AS17" i="32"/>
  <c r="AS19" i="32"/>
  <c r="AX28" i="37"/>
  <c r="AR35" i="37"/>
  <c r="AR26" i="31"/>
  <c r="AS15" i="31"/>
  <c r="AS17" i="31"/>
  <c r="AS19" i="31"/>
  <c r="AR33" i="37"/>
  <c r="AR34" i="37"/>
  <c r="AR32" i="37"/>
  <c r="AR36" i="37"/>
  <c r="AR38" i="37"/>
  <c r="H7" i="32"/>
  <c r="H7" i="31"/>
  <c r="AW28" i="37"/>
  <c r="H9" i="32"/>
  <c r="AS21" i="32"/>
  <c r="AS23" i="32"/>
  <c r="AO35" i="33"/>
  <c r="AS23" i="31"/>
  <c r="AS25" i="31"/>
  <c r="AQ30" i="32"/>
  <c r="AS27" i="32"/>
  <c r="AV28" i="37"/>
  <c r="H5" i="38"/>
  <c r="H5" i="37"/>
  <c r="H6" i="31"/>
  <c r="H5" i="31"/>
  <c r="H5" i="32"/>
  <c r="H10" i="31"/>
  <c r="H10" i="32"/>
  <c r="L470" i="29"/>
  <c r="O39" i="30" s="1"/>
  <c r="A12" i="31"/>
  <c r="A12" i="32"/>
  <c r="A13" i="35"/>
  <c r="AI4" i="34"/>
  <c r="AI4" i="32"/>
  <c r="AI4" i="31"/>
  <c r="AI5" i="35"/>
  <c r="AI5" i="36"/>
  <c r="AI5" i="38"/>
  <c r="AI16" i="33"/>
  <c r="AI9" i="32"/>
  <c r="H9" i="31"/>
  <c r="AI9" i="31"/>
  <c r="H4" i="32"/>
  <c r="H4" i="31"/>
  <c r="H4" i="34"/>
  <c r="U1" i="34" s="1"/>
  <c r="H10" i="35"/>
  <c r="AI10" i="31"/>
  <c r="AO7" i="33"/>
  <c r="AO4" i="33"/>
  <c r="H9" i="37"/>
  <c r="H9" i="36"/>
  <c r="H9" i="38"/>
  <c r="H9" i="35"/>
  <c r="H8" i="34"/>
  <c r="H8" i="32"/>
  <c r="AP4" i="38"/>
  <c r="AP4" i="37"/>
  <c r="AP3" i="34"/>
  <c r="AI9" i="36"/>
  <c r="AI9" i="35"/>
  <c r="AI9" i="38"/>
  <c r="AI9" i="37"/>
  <c r="AI8" i="34"/>
  <c r="AI8" i="31"/>
  <c r="AI8" i="32"/>
  <c r="AM54" i="37"/>
  <c r="AU40" i="37"/>
  <c r="AP30" i="32"/>
  <c r="H8" i="31"/>
  <c r="AO26" i="31"/>
  <c r="AR30" i="32"/>
  <c r="AP26" i="31"/>
  <c r="H12" i="37"/>
  <c r="H12" i="36"/>
  <c r="H12" i="35"/>
  <c r="H12" i="38"/>
  <c r="H11" i="31"/>
  <c r="AS15" i="32"/>
  <c r="AS25" i="32"/>
  <c r="AO30" i="32"/>
  <c r="H7" i="36"/>
  <c r="H7" i="35"/>
  <c r="H7" i="37"/>
  <c r="H7" i="38"/>
  <c r="H6" i="34"/>
  <c r="H5" i="36"/>
  <c r="H5" i="35"/>
  <c r="U2" i="35" s="1"/>
  <c r="AI10" i="37"/>
  <c r="AI10" i="36"/>
  <c r="AI10" i="35"/>
  <c r="AI10" i="38"/>
  <c r="AI12" i="38"/>
  <c r="AI12" i="37"/>
  <c r="AI12" i="35"/>
  <c r="AI11" i="32"/>
  <c r="AI11" i="34"/>
  <c r="AI12" i="36"/>
  <c r="H11" i="32"/>
  <c r="AS29" i="32"/>
  <c r="V12" i="36"/>
  <c r="V12" i="35"/>
  <c r="V12" i="38"/>
  <c r="H10" i="34"/>
  <c r="V11" i="34"/>
  <c r="H11" i="36"/>
  <c r="H11" i="35"/>
  <c r="H11" i="38"/>
  <c r="V12" i="37"/>
  <c r="H6" i="38"/>
  <c r="H6" i="37"/>
  <c r="H6" i="36"/>
  <c r="H8" i="38"/>
  <c r="H8" i="36"/>
  <c r="H8" i="35"/>
  <c r="H8" i="37"/>
  <c r="H5" i="34"/>
  <c r="H10" i="38"/>
  <c r="H10" i="37"/>
  <c r="AI11" i="38"/>
  <c r="AI11" i="37"/>
  <c r="AI11" i="36"/>
  <c r="AI11" i="35"/>
  <c r="AI10" i="34"/>
  <c r="H10" i="36"/>
  <c r="AR28" i="37"/>
  <c r="U2" i="36" l="1"/>
  <c r="AS26" i="31"/>
  <c r="U2" i="37"/>
  <c r="U2" i="38"/>
  <c r="AT30" i="32"/>
  <c r="AT26" i="31"/>
  <c r="AS30" i="32"/>
  <c r="AP3" i="36"/>
  <c r="AP3" i="35"/>
  <c r="BG3" i="39"/>
  <c r="L466" i="29" l="1"/>
  <c r="A47" i="38" s="1"/>
  <c r="L458" i="29"/>
  <c r="L450" i="29"/>
  <c r="A23" i="38" s="1"/>
  <c r="L442" i="29"/>
  <c r="A18" i="38" s="1"/>
  <c r="L434" i="29"/>
  <c r="A14" i="37" s="1"/>
  <c r="L426" i="29"/>
  <c r="G40" i="37" s="1"/>
  <c r="L418" i="29"/>
  <c r="D25" i="37" s="1"/>
  <c r="L410" i="29"/>
  <c r="AA20" i="37" s="1"/>
  <c r="L402" i="29"/>
  <c r="A18" i="37" s="1"/>
  <c r="L394" i="29"/>
  <c r="L386" i="29"/>
  <c r="D258" i="30" s="1"/>
  <c r="L378" i="29"/>
  <c r="L370" i="29"/>
  <c r="W16" i="32" s="1"/>
  <c r="L362" i="29"/>
  <c r="G22" i="32" s="1"/>
  <c r="L354" i="29"/>
  <c r="O24" i="31" s="1"/>
  <c r="L346" i="29"/>
  <c r="A83" i="30" s="1"/>
  <c r="L338" i="29"/>
  <c r="U20" i="35" s="1"/>
  <c r="L330" i="29"/>
  <c r="E151" i="30" s="1"/>
  <c r="L323" i="29"/>
  <c r="A114" i="34" s="1"/>
  <c r="L315" i="29"/>
  <c r="G16" i="31" s="1"/>
  <c r="L307" i="29"/>
  <c r="L300" i="29"/>
  <c r="D46" i="34" s="1"/>
  <c r="L285" i="29"/>
  <c r="T9" i="39" s="1"/>
  <c r="L277" i="29"/>
  <c r="A14" i="32" s="1"/>
  <c r="L269" i="29"/>
  <c r="E158" i="30" s="1"/>
  <c r="L261" i="29"/>
  <c r="AX10" i="32" s="1"/>
  <c r="L465" i="29"/>
  <c r="U46" i="38" s="1"/>
  <c r="L457" i="29"/>
  <c r="A30" i="38" s="1"/>
  <c r="L449" i="29"/>
  <c r="A22" i="38" s="1"/>
  <c r="L441" i="29"/>
  <c r="A17" i="38" s="1"/>
  <c r="L433" i="29"/>
  <c r="L425" i="29"/>
  <c r="B40" i="37" s="1"/>
  <c r="L417" i="29"/>
  <c r="D24" i="37" s="1"/>
  <c r="L409" i="29"/>
  <c r="AA19" i="37" s="1"/>
  <c r="L401" i="29"/>
  <c r="L393" i="29"/>
  <c r="L385" i="29"/>
  <c r="D257" i="30" s="1"/>
  <c r="L377" i="29"/>
  <c r="D38" i="34" s="1"/>
  <c r="L369" i="29"/>
  <c r="L361" i="29"/>
  <c r="L353" i="29"/>
  <c r="G24" i="31" s="1"/>
  <c r="L345" i="29"/>
  <c r="A79" i="30" s="1"/>
  <c r="L337" i="29"/>
  <c r="R20" i="35" s="1"/>
  <c r="L329" i="29"/>
  <c r="E152" i="30" s="1"/>
  <c r="L464" i="29"/>
  <c r="A46" i="38" s="1"/>
  <c r="L456" i="29"/>
  <c r="A32" i="38" s="1"/>
  <c r="L448" i="29"/>
  <c r="A21" i="38" s="1"/>
  <c r="L440" i="29"/>
  <c r="A16" i="38" s="1"/>
  <c r="L432" i="29"/>
  <c r="A62" i="37" s="1"/>
  <c r="L424" i="29"/>
  <c r="L416" i="29"/>
  <c r="A24" i="37" s="1"/>
  <c r="L408" i="29"/>
  <c r="W19" i="37" s="1"/>
  <c r="L400" i="29"/>
  <c r="L392" i="29"/>
  <c r="L384" i="29"/>
  <c r="C256" i="30" s="1"/>
  <c r="L376" i="29"/>
  <c r="C235" i="30" s="1"/>
  <c r="L368" i="29"/>
  <c r="D30" i="34" s="1"/>
  <c r="L360" i="29"/>
  <c r="X21" i="36" s="1"/>
  <c r="L352" i="29"/>
  <c r="C52" i="30" s="1"/>
  <c r="L344" i="29"/>
  <c r="A99" i="30" s="1"/>
  <c r="L336" i="29"/>
  <c r="O20" i="35" s="1"/>
  <c r="L321" i="29"/>
  <c r="D130" i="30" s="1"/>
  <c r="L313" i="29"/>
  <c r="L305" i="29"/>
  <c r="E154" i="30" s="1"/>
  <c r="L298" i="29"/>
  <c r="U53" i="30" s="1"/>
  <c r="L291" i="29"/>
  <c r="D53" i="34" s="1"/>
  <c r="L283" i="29"/>
  <c r="L275" i="29"/>
  <c r="L267" i="29"/>
  <c r="L463" i="29"/>
  <c r="A45" i="38" s="1"/>
  <c r="L455" i="29"/>
  <c r="V31" i="38" s="1"/>
  <c r="L447" i="29"/>
  <c r="V20" i="38" s="1"/>
  <c r="L439" i="29"/>
  <c r="A15" i="38" s="1"/>
  <c r="L431" i="29"/>
  <c r="A48" i="37" s="1"/>
  <c r="L423" i="29"/>
  <c r="A27" i="37" s="1"/>
  <c r="L415" i="29"/>
  <c r="AE20" i="37" s="1"/>
  <c r="L407" i="29"/>
  <c r="S19" i="37" s="1"/>
  <c r="L399" i="29"/>
  <c r="L391" i="29"/>
  <c r="L383" i="29"/>
  <c r="C255" i="30" s="1"/>
  <c r="L375" i="29"/>
  <c r="D110" i="30" s="1"/>
  <c r="L367" i="29"/>
  <c r="L359" i="29"/>
  <c r="O212" i="30" s="1"/>
  <c r="L351" i="29"/>
  <c r="L343" i="29"/>
  <c r="A122" i="34" s="1"/>
  <c r="L335" i="29"/>
  <c r="L20" i="35" s="1"/>
  <c r="L328" i="29"/>
  <c r="AA19" i="35" s="1"/>
  <c r="L320" i="29"/>
  <c r="C65" i="30" s="1"/>
  <c r="L312" i="29"/>
  <c r="A1" i="31" s="1"/>
  <c r="L304" i="29"/>
  <c r="L297" i="29"/>
  <c r="L290" i="29"/>
  <c r="A22" i="32" s="1"/>
  <c r="L282" i="29"/>
  <c r="D224" i="30" s="1"/>
  <c r="L274" i="29"/>
  <c r="D47" i="34" s="1"/>
  <c r="L462" i="29"/>
  <c r="A44" i="38" s="1"/>
  <c r="L454" i="29"/>
  <c r="Q31" i="38" s="1"/>
  <c r="L446" i="29"/>
  <c r="Q20" i="38" s="1"/>
  <c r="L438" i="29"/>
  <c r="A14" i="38" s="1"/>
  <c r="L430" i="29"/>
  <c r="A47" i="37" s="1"/>
  <c r="L422" i="29"/>
  <c r="AF37" i="37" s="1"/>
  <c r="L414" i="29"/>
  <c r="L406" i="29"/>
  <c r="O19" i="37" s="1"/>
  <c r="L398" i="29"/>
  <c r="L390" i="29"/>
  <c r="AT8" i="39" s="1"/>
  <c r="L382" i="29"/>
  <c r="C254" i="30" s="1"/>
  <c r="L374" i="29"/>
  <c r="L366" i="29"/>
  <c r="L358" i="29"/>
  <c r="AX7" i="32" s="1"/>
  <c r="L350" i="29"/>
  <c r="L342" i="29"/>
  <c r="L334" i="29"/>
  <c r="L327" i="29"/>
  <c r="L319" i="29"/>
  <c r="C56" i="30" s="1"/>
  <c r="L311" i="29"/>
  <c r="L296" i="29"/>
  <c r="L289" i="29"/>
  <c r="L281" i="29"/>
  <c r="L273" i="29"/>
  <c r="W24" i="32" s="1"/>
  <c r="L265" i="29"/>
  <c r="A22" i="31" s="1"/>
  <c r="L469" i="29"/>
  <c r="A51" i="38" s="1"/>
  <c r="L461" i="29"/>
  <c r="L453" i="29"/>
  <c r="L31" i="38" s="1"/>
  <c r="L445" i="29"/>
  <c r="L20" i="38" s="1"/>
  <c r="L437" i="29"/>
  <c r="L429" i="29"/>
  <c r="L421" i="29"/>
  <c r="U37" i="37" s="1"/>
  <c r="L413" i="29"/>
  <c r="L405" i="29"/>
  <c r="K19" i="37" s="1"/>
  <c r="L397" i="29"/>
  <c r="L468" i="29"/>
  <c r="A49" i="38" s="1"/>
  <c r="L460" i="29"/>
  <c r="L452" i="29"/>
  <c r="L444" i="29"/>
  <c r="L436" i="29"/>
  <c r="V16" i="37" s="1"/>
  <c r="L428" i="29"/>
  <c r="AB40" i="37" s="1"/>
  <c r="L420" i="29"/>
  <c r="AB37" i="37" s="1"/>
  <c r="L412" i="29"/>
  <c r="AC19" i="37" s="1"/>
  <c r="L404" i="29"/>
  <c r="D19" i="37" s="1"/>
  <c r="L396" i="29"/>
  <c r="A2" i="30"/>
  <c r="L467" i="29"/>
  <c r="A48" i="38" s="1"/>
  <c r="L459" i="29"/>
  <c r="L451" i="29"/>
  <c r="A24" i="38" s="1"/>
  <c r="L443" i="29"/>
  <c r="A19" i="38" s="1"/>
  <c r="L435" i="29"/>
  <c r="A16" i="37" s="1"/>
  <c r="L427" i="29"/>
  <c r="Q40" i="37" s="1"/>
  <c r="L419" i="29"/>
  <c r="L411" i="29"/>
  <c r="AB20" i="37" s="1"/>
  <c r="L403" i="29"/>
  <c r="B19" i="37" s="1"/>
  <c r="L395" i="29"/>
  <c r="L387" i="29"/>
  <c r="L379" i="29"/>
  <c r="AX14" i="32" s="1"/>
  <c r="L371" i="29"/>
  <c r="D48" i="34" s="1"/>
  <c r="L363" i="29"/>
  <c r="C245" i="30" s="1"/>
  <c r="L389" i="29"/>
  <c r="F8" i="39" s="1"/>
  <c r="L356" i="29"/>
  <c r="A24" i="31" s="1"/>
  <c r="L333" i="29"/>
  <c r="D37" i="34" s="1"/>
  <c r="L324" i="29"/>
  <c r="AB24" i="33" s="1"/>
  <c r="L308" i="29"/>
  <c r="L293" i="29"/>
  <c r="L278" i="29"/>
  <c r="O26" i="32" s="1"/>
  <c r="L263" i="29"/>
  <c r="A1" i="34" s="1"/>
  <c r="L254" i="29"/>
  <c r="L246" i="29"/>
  <c r="W22" i="32" s="1"/>
  <c r="L238" i="29"/>
  <c r="U127" i="34" s="1"/>
  <c r="L230" i="29"/>
  <c r="L222" i="29"/>
  <c r="E157" i="30" s="1"/>
  <c r="L216" i="29"/>
  <c r="D45" i="34" s="1"/>
  <c r="L208" i="29"/>
  <c r="W14" i="31" s="1"/>
  <c r="L200" i="29"/>
  <c r="L192" i="29"/>
  <c r="O22" i="31" s="1"/>
  <c r="L184" i="29"/>
  <c r="A4" i="30" s="1"/>
  <c r="L176" i="29"/>
  <c r="W16" i="31" s="1"/>
  <c r="L169" i="29"/>
  <c r="D128" i="30" s="1"/>
  <c r="L161" i="29"/>
  <c r="D32" i="34" s="1"/>
  <c r="L118" i="29"/>
  <c r="D41" i="34" s="1"/>
  <c r="L67" i="29"/>
  <c r="L45" i="29"/>
  <c r="L37" i="29"/>
  <c r="L12" i="29"/>
  <c r="L381" i="29"/>
  <c r="L355" i="29"/>
  <c r="D218" i="30" s="1"/>
  <c r="L332" i="29"/>
  <c r="D109" i="30" s="1"/>
  <c r="L322" i="29"/>
  <c r="D129" i="30" s="1"/>
  <c r="L306" i="29"/>
  <c r="L292" i="29"/>
  <c r="D52" i="34" s="1"/>
  <c r="L276" i="29"/>
  <c r="L262" i="29"/>
  <c r="C81" i="30" s="1"/>
  <c r="L253" i="29"/>
  <c r="L245" i="29"/>
  <c r="W24" i="31" s="1"/>
  <c r="L237" i="29"/>
  <c r="P135" i="34" s="1"/>
  <c r="L229" i="29"/>
  <c r="L221" i="29"/>
  <c r="L215" i="29"/>
  <c r="D107" i="30" s="1"/>
  <c r="L207" i="29"/>
  <c r="O14" i="31" s="1"/>
  <c r="L199" i="29"/>
  <c r="L191" i="29"/>
  <c r="L183" i="29"/>
  <c r="D140" i="30" s="1"/>
  <c r="L175" i="29"/>
  <c r="O16" i="31" s="1"/>
  <c r="L168" i="29"/>
  <c r="A104" i="30" s="1"/>
  <c r="L160" i="29"/>
  <c r="L154" i="29"/>
  <c r="D34" i="34" s="1"/>
  <c r="L147" i="29"/>
  <c r="W18" i="31" s="1"/>
  <c r="L139" i="29"/>
  <c r="D111" i="30" s="1"/>
  <c r="L131" i="29"/>
  <c r="E174" i="30" s="1"/>
  <c r="L124" i="29"/>
  <c r="L117" i="29"/>
  <c r="D40" i="34" s="1"/>
  <c r="L109" i="29"/>
  <c r="L101" i="29"/>
  <c r="C96" i="30" s="1"/>
  <c r="L94" i="29"/>
  <c r="L82" i="29"/>
  <c r="D39" i="34" s="1"/>
  <c r="L74" i="29"/>
  <c r="L66" i="29"/>
  <c r="L59" i="29"/>
  <c r="A31" i="30" s="1"/>
  <c r="L52" i="29"/>
  <c r="Q148" i="30" s="1"/>
  <c r="AR148" i="30" s="1"/>
  <c r="L44" i="29"/>
  <c r="L38" i="29"/>
  <c r="U8" i="39" s="1"/>
  <c r="L30" i="29"/>
  <c r="G24" i="32" s="1"/>
  <c r="L22" i="29"/>
  <c r="L14" i="29"/>
  <c r="L6" i="29"/>
  <c r="L159" i="29"/>
  <c r="L146" i="29"/>
  <c r="G18" i="31" s="1"/>
  <c r="L138" i="29"/>
  <c r="L130" i="29"/>
  <c r="AJ8" i="39" s="1"/>
  <c r="L116" i="29"/>
  <c r="E150" i="30" s="1"/>
  <c r="L87" i="29"/>
  <c r="L65" i="29"/>
  <c r="L380" i="29"/>
  <c r="AE13" i="31" s="1"/>
  <c r="L349" i="29"/>
  <c r="L331" i="29"/>
  <c r="L318" i="29"/>
  <c r="A55" i="30" s="1"/>
  <c r="L303" i="29"/>
  <c r="E149" i="30" s="1"/>
  <c r="L288" i="29"/>
  <c r="E191" i="30" s="1"/>
  <c r="L272" i="29"/>
  <c r="AF8" i="39" s="1"/>
  <c r="L260" i="29"/>
  <c r="O28" i="32" s="1"/>
  <c r="L252" i="29"/>
  <c r="D36" i="34" s="1"/>
  <c r="L244" i="29"/>
  <c r="W22" i="31" s="1"/>
  <c r="L236" i="29"/>
  <c r="U6" i="30" s="1"/>
  <c r="L228" i="29"/>
  <c r="L220" i="29"/>
  <c r="P130" i="34" s="1"/>
  <c r="L214" i="29"/>
  <c r="O24" i="32" s="1"/>
  <c r="L206" i="29"/>
  <c r="G14" i="31" s="1"/>
  <c r="L198" i="29"/>
  <c r="L190" i="29"/>
  <c r="G22" i="31" s="1"/>
  <c r="L182" i="29"/>
  <c r="D21" i="34" s="1"/>
  <c r="L174" i="29"/>
  <c r="AX13" i="32" s="1"/>
  <c r="L167" i="29"/>
  <c r="G20" i="31" s="1"/>
  <c r="L153" i="29"/>
  <c r="D29" i="34" s="1"/>
  <c r="L108" i="29"/>
  <c r="L100" i="29"/>
  <c r="C95" i="30" s="1"/>
  <c r="L93" i="29"/>
  <c r="A1" i="33" s="1"/>
  <c r="L81" i="29"/>
  <c r="A20" i="32" s="1"/>
  <c r="L73" i="29"/>
  <c r="L21" i="29"/>
  <c r="A129" i="34" s="1"/>
  <c r="L42" i="29"/>
  <c r="L20" i="29"/>
  <c r="A121" i="34" s="1"/>
  <c r="L373" i="29"/>
  <c r="L348" i="29"/>
  <c r="V124" i="34" s="1"/>
  <c r="L317" i="29"/>
  <c r="O16" i="32" s="1"/>
  <c r="L302" i="29"/>
  <c r="L287" i="29"/>
  <c r="L271" i="29"/>
  <c r="A2" i="35" s="1"/>
  <c r="L259" i="29"/>
  <c r="A28" i="32" s="1"/>
  <c r="L251" i="29"/>
  <c r="D223" i="30" s="1"/>
  <c r="L243" i="29"/>
  <c r="U126" i="34" s="1"/>
  <c r="L235" i="29"/>
  <c r="A6" i="30" s="1"/>
  <c r="L227" i="29"/>
  <c r="A111" i="34" s="1"/>
  <c r="L219" i="29"/>
  <c r="A130" i="34" s="1"/>
  <c r="L213" i="29"/>
  <c r="E159" i="30" s="1"/>
  <c r="L205" i="29"/>
  <c r="L197" i="29"/>
  <c r="L189" i="29"/>
  <c r="U37" i="30" s="1"/>
  <c r="L181" i="29"/>
  <c r="A115" i="34" s="1"/>
  <c r="L173" i="29"/>
  <c r="W28" i="32" s="1"/>
  <c r="L166" i="29"/>
  <c r="L152" i="29"/>
  <c r="D49" i="34" s="1"/>
  <c r="L145" i="29"/>
  <c r="A18" i="31" s="1"/>
  <c r="L137" i="29"/>
  <c r="W14" i="32" s="1"/>
  <c r="L129" i="29"/>
  <c r="R9" i="39" s="1"/>
  <c r="L123" i="29"/>
  <c r="O103" i="30" s="1"/>
  <c r="L115" i="29"/>
  <c r="A13" i="34" s="1"/>
  <c r="L107" i="29"/>
  <c r="D56" i="34" s="1"/>
  <c r="L99" i="29"/>
  <c r="C94" i="30" s="1"/>
  <c r="L92" i="29"/>
  <c r="O214" i="30" s="1"/>
  <c r="L86" i="29"/>
  <c r="C93" i="30" s="1"/>
  <c r="L80" i="29"/>
  <c r="L72" i="29"/>
  <c r="L64" i="29"/>
  <c r="C25" i="30" s="1"/>
  <c r="L57" i="29"/>
  <c r="L50" i="29"/>
  <c r="R8" i="39" s="1"/>
  <c r="L36" i="29"/>
  <c r="L372" i="29"/>
  <c r="D186" i="30" s="1"/>
  <c r="L347" i="29"/>
  <c r="D108" i="30" s="1"/>
  <c r="L316" i="29"/>
  <c r="G16" i="32" s="1"/>
  <c r="L301" i="29"/>
  <c r="L286" i="29"/>
  <c r="A2" i="36" s="1"/>
  <c r="L270" i="29"/>
  <c r="S9" i="39" s="1"/>
  <c r="L258" i="29"/>
  <c r="C80" i="30" s="1"/>
  <c r="L250" i="29"/>
  <c r="A20" i="31" s="1"/>
  <c r="L242" i="29"/>
  <c r="U118" i="34" s="1"/>
  <c r="L234" i="29"/>
  <c r="A120" i="34" s="1"/>
  <c r="L226" i="29"/>
  <c r="D50" i="34" s="1"/>
  <c r="L212" i="29"/>
  <c r="L204" i="29"/>
  <c r="L196" i="29"/>
  <c r="A11" i="30" s="1"/>
  <c r="L188" i="29"/>
  <c r="A9" i="33" s="1"/>
  <c r="L180" i="29"/>
  <c r="A268" i="30" s="1"/>
  <c r="L165" i="29"/>
  <c r="L158" i="29"/>
  <c r="L151" i="29"/>
  <c r="A113" i="34" s="1"/>
  <c r="L144" i="29"/>
  <c r="D31" i="34" s="1"/>
  <c r="L136" i="29"/>
  <c r="O14" i="32" s="1"/>
  <c r="L128" i="29"/>
  <c r="G28" i="32" s="1"/>
  <c r="L122" i="29"/>
  <c r="A117" i="34" s="1"/>
  <c r="L114" i="29"/>
  <c r="C17" i="30" s="1"/>
  <c r="L106" i="29"/>
  <c r="L98" i="29"/>
  <c r="L91" i="29"/>
  <c r="A124" i="34" s="1"/>
  <c r="L79" i="29"/>
  <c r="L71" i="29"/>
  <c r="L49" i="29"/>
  <c r="L41" i="29"/>
  <c r="D19" i="35" s="1"/>
  <c r="L35" i="29"/>
  <c r="L27" i="29"/>
  <c r="D33" i="34" s="1"/>
  <c r="L19" i="29"/>
  <c r="A131" i="30" s="1"/>
  <c r="L11" i="29"/>
  <c r="O18" i="31" s="1"/>
  <c r="L4" i="29"/>
  <c r="L16" i="29"/>
  <c r="D43" i="34" s="1"/>
  <c r="L8" i="29"/>
  <c r="L148" i="29"/>
  <c r="D167" i="30" s="1"/>
  <c r="L125" i="29"/>
  <c r="W20" i="31" s="1"/>
  <c r="L102" i="29"/>
  <c r="C97" i="30" s="1"/>
  <c r="L95" i="29"/>
  <c r="D27" i="33" s="1"/>
  <c r="L75" i="29"/>
  <c r="L23" i="29"/>
  <c r="L51" i="29"/>
  <c r="M214" i="30" s="1"/>
  <c r="L365" i="29"/>
  <c r="C236" i="30" s="1"/>
  <c r="L341" i="29"/>
  <c r="D54" i="34" s="1"/>
  <c r="L314" i="29"/>
  <c r="A1" i="32" s="1"/>
  <c r="L299" i="29"/>
  <c r="C53" i="30" s="1"/>
  <c r="L284" i="29"/>
  <c r="D211" i="30" s="1"/>
  <c r="L268" i="29"/>
  <c r="A127" i="34" s="1"/>
  <c r="L257" i="29"/>
  <c r="M81" i="30" s="1"/>
  <c r="L249" i="29"/>
  <c r="O22" i="32" s="1"/>
  <c r="L241" i="29"/>
  <c r="O18" i="32" s="1"/>
  <c r="L233" i="29"/>
  <c r="L225" i="29"/>
  <c r="A112" i="34" s="1"/>
  <c r="L211" i="29"/>
  <c r="G20" i="32" s="1"/>
  <c r="L203" i="29"/>
  <c r="AX2" i="32" s="1"/>
  <c r="L195" i="29"/>
  <c r="D221" i="30" s="1"/>
  <c r="L187" i="29"/>
  <c r="L179" i="29"/>
  <c r="L172" i="29"/>
  <c r="L164" i="29"/>
  <c r="L157" i="29"/>
  <c r="C86" i="30" s="1"/>
  <c r="L150" i="29"/>
  <c r="L143" i="29"/>
  <c r="E164" i="30" s="1"/>
  <c r="L135" i="29"/>
  <c r="G14" i="32" s="1"/>
  <c r="L121" i="29"/>
  <c r="U7" i="30" s="1"/>
  <c r="L113" i="29"/>
  <c r="D55" i="34" s="1"/>
  <c r="L105" i="29"/>
  <c r="L90" i="29"/>
  <c r="E160" i="30" s="1"/>
  <c r="L85" i="29"/>
  <c r="A26" i="33" s="1"/>
  <c r="L78" i="29"/>
  <c r="AB128" i="30" s="1"/>
  <c r="L70" i="29"/>
  <c r="L63" i="29"/>
  <c r="L56" i="29"/>
  <c r="D35" i="34" s="1"/>
  <c r="L48" i="29"/>
  <c r="L40" i="29"/>
  <c r="M132" i="30" s="1"/>
  <c r="L34" i="29"/>
  <c r="M8" i="39" s="1"/>
  <c r="L26" i="29"/>
  <c r="A36" i="33" s="1"/>
  <c r="L18" i="29"/>
  <c r="O20" i="32" s="1"/>
  <c r="L10" i="29"/>
  <c r="L2" i="29"/>
  <c r="L112" i="29"/>
  <c r="M108" i="30" s="1"/>
  <c r="L97" i="29"/>
  <c r="L84" i="29"/>
  <c r="A119" i="34" s="1"/>
  <c r="L69" i="29"/>
  <c r="L55" i="29"/>
  <c r="L33" i="29"/>
  <c r="D8" i="39" s="1"/>
  <c r="L17" i="29"/>
  <c r="W20" i="32" s="1"/>
  <c r="L9" i="29"/>
  <c r="S30" i="32" s="1"/>
  <c r="L54" i="29"/>
  <c r="R108" i="30" s="1"/>
  <c r="L24" i="29"/>
  <c r="L140" i="29"/>
  <c r="D112" i="30" s="1"/>
  <c r="L83" i="29"/>
  <c r="A270" i="30" s="1"/>
  <c r="L31" i="29"/>
  <c r="A110" i="34" s="1"/>
  <c r="L15" i="29"/>
  <c r="D113" i="30" s="1"/>
  <c r="L7" i="29"/>
  <c r="L43" i="29"/>
  <c r="L5" i="29"/>
  <c r="AC20" i="35" s="1"/>
  <c r="L364" i="29"/>
  <c r="L340" i="29"/>
  <c r="L326" i="29"/>
  <c r="L310" i="29"/>
  <c r="L295" i="29"/>
  <c r="W18" i="32" s="1"/>
  <c r="L280" i="29"/>
  <c r="W26" i="32" s="1"/>
  <c r="L266" i="29"/>
  <c r="A100" i="30" s="1"/>
  <c r="L256" i="29"/>
  <c r="M80" i="30" s="1"/>
  <c r="L248" i="29"/>
  <c r="L240" i="29"/>
  <c r="AE13" i="32" s="1"/>
  <c r="L232" i="29"/>
  <c r="D42" i="34" s="1"/>
  <c r="L224" i="29"/>
  <c r="L218" i="29"/>
  <c r="L210" i="29"/>
  <c r="E163" i="30" s="1"/>
  <c r="L202" i="29"/>
  <c r="A18" i="32" s="1"/>
  <c r="L194" i="29"/>
  <c r="D44" i="34" s="1"/>
  <c r="L186" i="29"/>
  <c r="E165" i="30" s="1"/>
  <c r="L178" i="29"/>
  <c r="AN8" i="39" s="1"/>
  <c r="L171" i="29"/>
  <c r="L19" i="35" s="1"/>
  <c r="L163" i="29"/>
  <c r="O24" i="33" s="1"/>
  <c r="L156" i="29"/>
  <c r="L149" i="29"/>
  <c r="G18" i="32" s="1"/>
  <c r="L142" i="29"/>
  <c r="E162" i="30" s="1"/>
  <c r="L134" i="29"/>
  <c r="L127" i="29"/>
  <c r="L120" i="29"/>
  <c r="L104" i="29"/>
  <c r="L21" i="36" s="1"/>
  <c r="L89" i="29"/>
  <c r="L77" i="29"/>
  <c r="L62" i="29"/>
  <c r="W108" i="30" s="1"/>
  <c r="L47" i="29"/>
  <c r="A14" i="30" s="1"/>
  <c r="L25" i="29"/>
  <c r="A128" i="34" s="1"/>
  <c r="L46" i="29"/>
  <c r="L32" i="29"/>
  <c r="K8" i="39" s="1"/>
  <c r="L132" i="29"/>
  <c r="E173" i="30" s="1"/>
  <c r="L110" i="29"/>
  <c r="L60" i="29"/>
  <c r="C87" i="30" s="1"/>
  <c r="L39" i="29"/>
  <c r="D20" i="36" s="1"/>
  <c r="L29" i="29"/>
  <c r="A135" i="34" s="1"/>
  <c r="L13" i="29"/>
  <c r="E153" i="30" s="1"/>
  <c r="L28" i="29"/>
  <c r="D169" i="30" s="1"/>
  <c r="L357" i="29"/>
  <c r="A24" i="32" s="1"/>
  <c r="L339" i="29"/>
  <c r="X20" i="35" s="1"/>
  <c r="L325" i="29"/>
  <c r="L309" i="29"/>
  <c r="L294" i="29"/>
  <c r="D114" i="30" s="1"/>
  <c r="L279" i="29"/>
  <c r="G26" i="32" s="1"/>
  <c r="L264" i="29"/>
  <c r="D51" i="34" s="1"/>
  <c r="L255" i="29"/>
  <c r="L247" i="29"/>
  <c r="D115" i="30" s="1"/>
  <c r="L239" i="29"/>
  <c r="L231" i="29"/>
  <c r="L223" i="29"/>
  <c r="L217" i="29"/>
  <c r="L209" i="29"/>
  <c r="L201" i="29"/>
  <c r="D116" i="30" s="1"/>
  <c r="L193" i="29"/>
  <c r="D212" i="30" s="1"/>
  <c r="L185" i="29"/>
  <c r="D220" i="30" s="1"/>
  <c r="L177" i="29"/>
  <c r="L170" i="29"/>
  <c r="A108" i="34" s="1"/>
  <c r="L162" i="29"/>
  <c r="D168" i="30" s="1"/>
  <c r="L141" i="29"/>
  <c r="E161" i="30" s="1"/>
  <c r="L133" i="29"/>
  <c r="D222" i="30" s="1"/>
  <c r="L126" i="29"/>
  <c r="O20" i="31" s="1"/>
  <c r="L119" i="29"/>
  <c r="A123" i="34" s="1"/>
  <c r="L111" i="29"/>
  <c r="L103" i="29"/>
  <c r="C98" i="30" s="1"/>
  <c r="L96" i="29"/>
  <c r="C105" i="30" s="1"/>
  <c r="L88" i="29"/>
  <c r="L76" i="29"/>
  <c r="L68" i="29"/>
  <c r="O104" i="30" s="1"/>
  <c r="L61" i="29"/>
  <c r="V120" i="34" s="1"/>
  <c r="L155" i="29"/>
  <c r="D170" i="30" s="1"/>
  <c r="L53" i="29"/>
  <c r="AW1" i="32" s="1"/>
  <c r="L58" i="29"/>
  <c r="A101" i="30" s="1"/>
  <c r="A33" i="33" l="1"/>
  <c r="A125" i="34"/>
  <c r="A61" i="37"/>
  <c r="A118" i="34"/>
  <c r="A126" i="34"/>
  <c r="K130" i="34"/>
  <c r="K135" i="34"/>
  <c r="AO48" i="34"/>
  <c r="AQ48" i="34" s="1"/>
  <c r="AS48" i="34" s="1"/>
  <c r="AO57" i="34"/>
  <c r="AQ57" i="34" s="1"/>
  <c r="AS57" i="34" s="1"/>
  <c r="AO23" i="34"/>
  <c r="AQ23" i="34" s="1"/>
  <c r="AS23" i="34" s="1"/>
  <c r="AO31" i="34"/>
  <c r="AQ31" i="34" s="1"/>
  <c r="AS31" i="34" s="1"/>
  <c r="AO39" i="34"/>
  <c r="AQ39" i="34" s="1"/>
  <c r="AS39" i="34" s="1"/>
  <c r="AO58" i="34"/>
  <c r="AQ58" i="34" s="1"/>
  <c r="AS58" i="34" s="1"/>
  <c r="AO68" i="34"/>
  <c r="AQ68" i="34" s="1"/>
  <c r="AS68" i="34" s="1"/>
  <c r="AO24" i="34"/>
  <c r="AO32" i="34"/>
  <c r="AQ32" i="34" s="1"/>
  <c r="AS32" i="34" s="1"/>
  <c r="AO40" i="34"/>
  <c r="AQ40" i="34" s="1"/>
  <c r="AS40" i="34" s="1"/>
  <c r="AO20" i="34"/>
  <c r="AQ20" i="34" s="1"/>
  <c r="AS20" i="34" s="1"/>
  <c r="AO36" i="34"/>
  <c r="AQ36" i="34" s="1"/>
  <c r="AS36" i="34" s="1"/>
  <c r="AO46" i="34"/>
  <c r="AQ46" i="34" s="1"/>
  <c r="AS46" i="34" s="1"/>
  <c r="AO55" i="34"/>
  <c r="AQ55" i="34" s="1"/>
  <c r="AS55" i="34" s="1"/>
  <c r="AO29" i="34"/>
  <c r="AQ29" i="34" s="1"/>
  <c r="AS29" i="34" s="1"/>
  <c r="AO47" i="34"/>
  <c r="AQ47" i="34" s="1"/>
  <c r="AS47" i="34" s="1"/>
  <c r="AO30" i="34"/>
  <c r="AQ30" i="34" s="1"/>
  <c r="AS30" i="34" s="1"/>
  <c r="AO51" i="34"/>
  <c r="AQ51" i="34" s="1"/>
  <c r="AS51" i="34" s="1"/>
  <c r="AO69" i="34"/>
  <c r="AQ69" i="34" s="1"/>
  <c r="AS69" i="34" s="1"/>
  <c r="AO25" i="34"/>
  <c r="AO33" i="34"/>
  <c r="AQ33" i="34" s="1"/>
  <c r="AS33" i="34" s="1"/>
  <c r="AO41" i="34"/>
  <c r="AQ41" i="34" s="1"/>
  <c r="AS41" i="34" s="1"/>
  <c r="AO44" i="34"/>
  <c r="AQ44" i="34" s="1"/>
  <c r="AS44" i="34" s="1"/>
  <c r="AO27" i="34"/>
  <c r="AQ27" i="34" s="1"/>
  <c r="AS27" i="34" s="1"/>
  <c r="AO65" i="34"/>
  <c r="AQ65" i="34" s="1"/>
  <c r="AS65" i="34" s="1"/>
  <c r="AO37" i="34"/>
  <c r="AQ37" i="34" s="1"/>
  <c r="AS37" i="34" s="1"/>
  <c r="AO38" i="34"/>
  <c r="AQ38" i="34" s="1"/>
  <c r="AS38" i="34" s="1"/>
  <c r="AO43" i="34"/>
  <c r="AQ43" i="34" s="1"/>
  <c r="AS43" i="34" s="1"/>
  <c r="AO52" i="34"/>
  <c r="AQ52" i="34" s="1"/>
  <c r="AS52" i="34" s="1"/>
  <c r="AO70" i="34"/>
  <c r="AQ70" i="34" s="1"/>
  <c r="AS70" i="34" s="1"/>
  <c r="AO26" i="34"/>
  <c r="AQ26" i="34" s="1"/>
  <c r="AS26" i="34" s="1"/>
  <c r="AO34" i="34"/>
  <c r="AQ34" i="34" s="1"/>
  <c r="AS34" i="34" s="1"/>
  <c r="AO19" i="34"/>
  <c r="AO53" i="34"/>
  <c r="AQ53" i="34" s="1"/>
  <c r="AS53" i="34" s="1"/>
  <c r="AO71" i="34"/>
  <c r="AQ71" i="34" s="1"/>
  <c r="AS71" i="34" s="1"/>
  <c r="AO35" i="34"/>
  <c r="AQ35" i="34" s="1"/>
  <c r="AS35" i="34" s="1"/>
  <c r="AO45" i="34"/>
  <c r="AQ45" i="34" s="1"/>
  <c r="AS45" i="34" s="1"/>
  <c r="AO64" i="34"/>
  <c r="AQ64" i="34" s="1"/>
  <c r="AS64" i="34" s="1"/>
  <c r="AO28" i="34"/>
  <c r="AO21" i="34"/>
  <c r="AQ21" i="34" s="1"/>
  <c r="AS21" i="34" s="1"/>
  <c r="AO56" i="34"/>
  <c r="AQ56" i="34" s="1"/>
  <c r="AS56" i="34" s="1"/>
  <c r="AQ174" i="30"/>
  <c r="AQ173" i="30"/>
  <c r="S26" i="31"/>
  <c r="A37" i="33"/>
  <c r="D180" i="30"/>
  <c r="A53" i="37"/>
  <c r="O27" i="37"/>
  <c r="O37" i="37"/>
  <c r="O49" i="37"/>
  <c r="O14" i="34"/>
  <c r="O109" i="34"/>
  <c r="D171" i="30"/>
  <c r="S16" i="35"/>
  <c r="AF16" i="36"/>
  <c r="D194" i="30"/>
  <c r="A13" i="32"/>
  <c r="A13" i="31"/>
  <c r="A109" i="34"/>
  <c r="A49" i="37"/>
  <c r="W12" i="33"/>
  <c r="X80" i="30"/>
  <c r="A45" i="36"/>
  <c r="A25" i="39"/>
  <c r="A50" i="35"/>
  <c r="A149" i="34"/>
  <c r="A86" i="37"/>
  <c r="AA21" i="36"/>
  <c r="A56" i="38"/>
  <c r="A60" i="37"/>
  <c r="A32" i="33"/>
  <c r="A42" i="33"/>
  <c r="A32" i="31"/>
  <c r="A36" i="32"/>
  <c r="AM53" i="30"/>
  <c r="A267" i="30"/>
  <c r="C106" i="30"/>
  <c r="Q53" i="30"/>
  <c r="A275" i="30"/>
  <c r="C29" i="30"/>
  <c r="C21" i="30"/>
  <c r="Q214" i="30"/>
  <c r="Q132" i="30"/>
  <c r="A102" i="30"/>
  <c r="A127" i="30"/>
  <c r="U3" i="33"/>
  <c r="A75" i="30"/>
  <c r="A74" i="30"/>
  <c r="AF17" i="35"/>
  <c r="D178" i="30"/>
  <c r="P72" i="37"/>
  <c r="F17" i="35"/>
  <c r="Y133" i="30"/>
  <c r="AB101" i="30"/>
  <c r="Y215" i="30"/>
  <c r="AD41" i="37"/>
  <c r="AB41" i="37"/>
  <c r="AC20" i="37"/>
  <c r="AF19" i="36"/>
  <c r="D58" i="34"/>
  <c r="D197" i="30"/>
  <c r="E166" i="30"/>
  <c r="E155" i="30"/>
  <c r="C82" i="30"/>
  <c r="F15" i="35"/>
  <c r="D219" i="30"/>
  <c r="A16" i="31"/>
  <c r="AF14" i="36"/>
  <c r="D192" i="30"/>
  <c r="S14" i="36"/>
  <c r="D184" i="30"/>
  <c r="A64" i="37"/>
  <c r="S49" i="37"/>
  <c r="S109" i="34"/>
  <c r="A35" i="33"/>
  <c r="AT2" i="39"/>
  <c r="AC2" i="36"/>
  <c r="AC2" i="35"/>
  <c r="O8" i="36"/>
  <c r="O8" i="35"/>
  <c r="O19" i="33"/>
  <c r="O7" i="31"/>
  <c r="O7" i="34"/>
  <c r="O7" i="32"/>
  <c r="AB102" i="30"/>
  <c r="AA215" i="30"/>
  <c r="AA133" i="30"/>
  <c r="O13" i="32"/>
  <c r="O13" i="31"/>
  <c r="AG13" i="31"/>
  <c r="AG13" i="32"/>
  <c r="AG237" i="30"/>
  <c r="AG246" i="30"/>
  <c r="A2" i="39"/>
  <c r="AF15" i="36"/>
  <c r="D193" i="30"/>
  <c r="O10" i="36"/>
  <c r="O9" i="34"/>
  <c r="O10" i="35"/>
  <c r="O9" i="32"/>
  <c r="O21" i="33"/>
  <c r="O9" i="31"/>
  <c r="U73" i="34"/>
  <c r="U236" i="30"/>
  <c r="U245" i="30"/>
  <c r="U41" i="30"/>
  <c r="U56" i="30"/>
  <c r="U65" i="30"/>
  <c r="W6" i="33"/>
  <c r="C78" i="30"/>
  <c r="A51" i="37"/>
  <c r="A260" i="30"/>
  <c r="U63" i="37"/>
  <c r="U34" i="33"/>
  <c r="AM25" i="39"/>
  <c r="V50" i="35"/>
  <c r="V149" i="34"/>
  <c r="V56" i="38"/>
  <c r="V86" i="37"/>
  <c r="V60" i="37"/>
  <c r="V42" i="33"/>
  <c r="V32" i="33"/>
  <c r="V45" i="36"/>
  <c r="V275" i="30"/>
  <c r="V267" i="30"/>
  <c r="V106" i="30"/>
  <c r="V32" i="31"/>
  <c r="V36" i="32"/>
  <c r="S17" i="35"/>
  <c r="D172" i="30"/>
  <c r="G13" i="32"/>
  <c r="G13" i="31"/>
  <c r="U57" i="30"/>
  <c r="U66" i="30"/>
  <c r="U42" i="30"/>
  <c r="D59" i="34"/>
  <c r="D198" i="30"/>
  <c r="V42" i="38"/>
  <c r="V39" i="38"/>
  <c r="W215" i="30"/>
  <c r="W133" i="30"/>
  <c r="O102" i="30"/>
  <c r="D65" i="34"/>
  <c r="D31" i="37"/>
  <c r="D204" i="30"/>
  <c r="D32" i="37"/>
  <c r="D66" i="34"/>
  <c r="D205" i="30"/>
  <c r="D28" i="34"/>
  <c r="D147" i="30"/>
  <c r="A60" i="34"/>
  <c r="A199" i="30"/>
  <c r="A6" i="38"/>
  <c r="A6" i="35"/>
  <c r="A5" i="34"/>
  <c r="A6" i="36"/>
  <c r="A5" i="32"/>
  <c r="U13" i="30"/>
  <c r="A13" i="30"/>
  <c r="A6" i="37"/>
  <c r="AH53" i="30"/>
  <c r="A17" i="33"/>
  <c r="A5" i="31"/>
  <c r="L53" i="30"/>
  <c r="A85" i="30"/>
  <c r="O100" i="30"/>
  <c r="W8" i="33"/>
  <c r="X76" i="30"/>
  <c r="U8" i="30"/>
  <c r="A8" i="30"/>
  <c r="U10" i="30"/>
  <c r="A10" i="30"/>
  <c r="U246" i="30"/>
  <c r="U237" i="30"/>
  <c r="AB5" i="37"/>
  <c r="AB5" i="36"/>
  <c r="AB5" i="35"/>
  <c r="AB5" i="38"/>
  <c r="AB4" i="34"/>
  <c r="AB16" i="33"/>
  <c r="AC5" i="39"/>
  <c r="AB4" i="31"/>
  <c r="AB4" i="32"/>
  <c r="C15" i="30"/>
  <c r="W13" i="32"/>
  <c r="W13" i="31"/>
  <c r="A214" i="30"/>
  <c r="A108" i="30"/>
  <c r="A128" i="30"/>
  <c r="AF18" i="36"/>
  <c r="D57" i="34"/>
  <c r="D196" i="30"/>
  <c r="A136" i="30"/>
  <c r="A17" i="34"/>
  <c r="S17" i="36"/>
  <c r="D188" i="30"/>
  <c r="W5" i="33"/>
  <c r="C77" i="30"/>
  <c r="W13" i="33"/>
  <c r="X81" i="30"/>
  <c r="O5" i="36"/>
  <c r="O5" i="35"/>
  <c r="O16" i="33"/>
  <c r="O4" i="31"/>
  <c r="O4" i="32"/>
  <c r="O4" i="34"/>
  <c r="A10" i="35"/>
  <c r="A10" i="38"/>
  <c r="AB10" i="37"/>
  <c r="AB10" i="36"/>
  <c r="A10" i="37"/>
  <c r="AB10" i="35"/>
  <c r="U74" i="34"/>
  <c r="AB10" i="38"/>
  <c r="A10" i="36"/>
  <c r="A21" i="33"/>
  <c r="A9" i="32"/>
  <c r="C74" i="34"/>
  <c r="A9" i="34"/>
  <c r="AB9" i="32"/>
  <c r="A9" i="31"/>
  <c r="C237" i="30"/>
  <c r="C246" i="30"/>
  <c r="AB21" i="33"/>
  <c r="AB9" i="34"/>
  <c r="AB9" i="31"/>
  <c r="U33" i="30"/>
  <c r="A33" i="30"/>
  <c r="C42" i="30"/>
  <c r="AB8" i="38"/>
  <c r="AB8" i="35"/>
  <c r="AB8" i="37"/>
  <c r="AB7" i="32"/>
  <c r="AB7" i="34"/>
  <c r="AB8" i="36"/>
  <c r="AB19" i="33"/>
  <c r="AB7" i="31"/>
  <c r="U9" i="30"/>
  <c r="A63" i="37"/>
  <c r="A54" i="37"/>
  <c r="A34" i="33"/>
  <c r="B27" i="37"/>
  <c r="A37" i="37"/>
  <c r="A14" i="34"/>
  <c r="A132" i="30"/>
  <c r="Y109" i="34"/>
  <c r="Y49" i="37"/>
  <c r="U35" i="33"/>
  <c r="U64" i="37"/>
  <c r="AF14" i="35"/>
  <c r="D175" i="30"/>
  <c r="A31" i="38"/>
  <c r="A20" i="38"/>
  <c r="C18" i="30"/>
  <c r="C26" i="30"/>
  <c r="D19" i="34"/>
  <c r="D138" i="30"/>
  <c r="A40" i="37"/>
  <c r="A39" i="37"/>
  <c r="U7" i="33"/>
  <c r="U75" i="30"/>
  <c r="A140" i="34"/>
  <c r="A77" i="37"/>
  <c r="AT2" i="38"/>
  <c r="AT3" i="37"/>
  <c r="M28" i="37"/>
  <c r="M50" i="37"/>
  <c r="AT2" i="37"/>
  <c r="M33" i="37"/>
  <c r="M32" i="37"/>
  <c r="M29" i="37"/>
  <c r="AT3" i="38"/>
  <c r="AS36" i="37"/>
  <c r="AT31" i="37"/>
  <c r="AS30" i="37"/>
  <c r="AS1" i="34"/>
  <c r="AS31" i="37"/>
  <c r="AA20" i="35"/>
  <c r="M16" i="34"/>
  <c r="AO16" i="34" s="1"/>
  <c r="AQ16" i="34" s="1"/>
  <c r="AS16" i="34" s="1"/>
  <c r="AT35" i="37"/>
  <c r="AS34" i="37"/>
  <c r="AS35" i="37"/>
  <c r="AS230" i="30"/>
  <c r="AQ228" i="30"/>
  <c r="AQ223" i="30"/>
  <c r="AQ221" i="30"/>
  <c r="AQ219" i="30"/>
  <c r="AQ217" i="30"/>
  <c r="AS185" i="30"/>
  <c r="AS183" i="30"/>
  <c r="AS181" i="30"/>
  <c r="M15" i="34"/>
  <c r="AO15" i="34" s="1"/>
  <c r="AQ233" i="30"/>
  <c r="AS227" i="30"/>
  <c r="AQ225" i="30"/>
  <c r="AQ210" i="30"/>
  <c r="AQ208" i="30"/>
  <c r="AQ203" i="30"/>
  <c r="AQ197" i="30"/>
  <c r="AQ195" i="30"/>
  <c r="AS191" i="30"/>
  <c r="AS189" i="30"/>
  <c r="AS178" i="30"/>
  <c r="AS176" i="30"/>
  <c r="AS174" i="30"/>
  <c r="AS172" i="30"/>
  <c r="AS170" i="30"/>
  <c r="AS168" i="30"/>
  <c r="AS166" i="30"/>
  <c r="AS164" i="30"/>
  <c r="AS162" i="30"/>
  <c r="AS160" i="30"/>
  <c r="AS158" i="30"/>
  <c r="AS156" i="30"/>
  <c r="AS154" i="30"/>
  <c r="AT36" i="37"/>
  <c r="AT30" i="37"/>
  <c r="AS232" i="30"/>
  <c r="AQ230" i="30"/>
  <c r="AS224" i="30"/>
  <c r="AS222" i="30"/>
  <c r="AS220" i="30"/>
  <c r="AS218" i="30"/>
  <c r="AS216" i="30"/>
  <c r="AQ185" i="30"/>
  <c r="AQ183" i="30"/>
  <c r="AQ181" i="30"/>
  <c r="AS229" i="30"/>
  <c r="AQ227" i="30"/>
  <c r="AS209" i="30"/>
  <c r="AS207" i="30"/>
  <c r="AS204" i="30"/>
  <c r="AS196" i="30"/>
  <c r="AS194" i="30"/>
  <c r="AQ191" i="30"/>
  <c r="AQ189" i="30"/>
  <c r="AQ178" i="30"/>
  <c r="AQ176" i="30"/>
  <c r="AQ172" i="30"/>
  <c r="AQ170" i="30"/>
  <c r="AQ168" i="30"/>
  <c r="AQ166" i="30"/>
  <c r="AQ164" i="30"/>
  <c r="AQ162" i="30"/>
  <c r="AQ160" i="30"/>
  <c r="AQ158" i="30"/>
  <c r="AQ156" i="30"/>
  <c r="AQ154" i="30"/>
  <c r="AQ152" i="30"/>
  <c r="AQ150" i="30"/>
  <c r="AQ148" i="30"/>
  <c r="AS145" i="30"/>
  <c r="AS234" i="30"/>
  <c r="AQ232" i="30"/>
  <c r="AS226" i="30"/>
  <c r="AQ224" i="30"/>
  <c r="AQ222" i="30"/>
  <c r="AQ220" i="30"/>
  <c r="AQ218" i="30"/>
  <c r="AQ216" i="30"/>
  <c r="AS203" i="30"/>
  <c r="AQ196" i="30"/>
  <c r="AS169" i="30"/>
  <c r="AQ167" i="30"/>
  <c r="AS161" i="30"/>
  <c r="AQ159" i="30"/>
  <c r="AS153" i="30"/>
  <c r="AQ149" i="30"/>
  <c r="AQ144" i="30"/>
  <c r="AQ231" i="30"/>
  <c r="AQ226" i="30"/>
  <c r="AQ209" i="30"/>
  <c r="AQ190" i="30"/>
  <c r="AQ186" i="30"/>
  <c r="AS182" i="30"/>
  <c r="AQ179" i="30"/>
  <c r="AS175" i="30"/>
  <c r="AQ151" i="30"/>
  <c r="AQ146" i="30"/>
  <c r="AS139" i="30"/>
  <c r="AT34" i="37"/>
  <c r="AS225" i="30"/>
  <c r="AS221" i="30"/>
  <c r="AS217" i="30"/>
  <c r="AS195" i="30"/>
  <c r="AS192" i="30"/>
  <c r="AQ169" i="30"/>
  <c r="AS163" i="30"/>
  <c r="AQ161" i="30"/>
  <c r="AS155" i="30"/>
  <c r="AQ153" i="30"/>
  <c r="AS148" i="30"/>
  <c r="AQ234" i="30"/>
  <c r="AS208" i="30"/>
  <c r="AQ182" i="30"/>
  <c r="AQ175" i="30"/>
  <c r="AS171" i="30"/>
  <c r="AS150" i="30"/>
  <c r="AS142" i="30"/>
  <c r="AQ139" i="30"/>
  <c r="AC134" i="30"/>
  <c r="AU3" i="30"/>
  <c r="AS233" i="30"/>
  <c r="AQ229" i="30"/>
  <c r="AQ192" i="30"/>
  <c r="AS184" i="30"/>
  <c r="AS177" i="30"/>
  <c r="AS165" i="30"/>
  <c r="AQ163" i="30"/>
  <c r="AS157" i="30"/>
  <c r="AQ155" i="30"/>
  <c r="AS152" i="30"/>
  <c r="AQ145" i="30"/>
  <c r="O134" i="30"/>
  <c r="AS134" i="30" s="1"/>
  <c r="AS2" i="34"/>
  <c r="AS228" i="30"/>
  <c r="AS197" i="30"/>
  <c r="AQ194" i="30"/>
  <c r="AQ171" i="30"/>
  <c r="AQ142" i="30"/>
  <c r="AS140" i="30"/>
  <c r="AS138" i="30"/>
  <c r="M134" i="30"/>
  <c r="AQ134" i="30" s="1"/>
  <c r="AS223" i="30"/>
  <c r="AS219" i="30"/>
  <c r="AS210" i="30"/>
  <c r="AQ207" i="30"/>
  <c r="AQ204" i="30"/>
  <c r="AQ184" i="30"/>
  <c r="AQ177" i="30"/>
  <c r="AS173" i="30"/>
  <c r="AS167" i="30"/>
  <c r="AQ165" i="30"/>
  <c r="AS159" i="30"/>
  <c r="AQ157" i="30"/>
  <c r="AS149" i="30"/>
  <c r="AS144" i="30"/>
  <c r="O135" i="30"/>
  <c r="AS135" i="30" s="1"/>
  <c r="AS231" i="30"/>
  <c r="AS190" i="30"/>
  <c r="AS186" i="30"/>
  <c r="AS179" i="30"/>
  <c r="AS151" i="30"/>
  <c r="AS146" i="30"/>
  <c r="AQ140" i="30"/>
  <c r="AQ138" i="30"/>
  <c r="M135" i="30"/>
  <c r="AQ135" i="30" s="1"/>
  <c r="AU2" i="30"/>
  <c r="M193" i="30" s="1"/>
  <c r="O193" i="30" s="1"/>
  <c r="AS38" i="37"/>
  <c r="AT38" i="37"/>
  <c r="U54" i="37"/>
  <c r="V82" i="37"/>
  <c r="V41" i="36"/>
  <c r="AM21" i="39"/>
  <c r="V46" i="35"/>
  <c r="AZ8" i="39"/>
  <c r="AF31" i="38"/>
  <c r="AF27" i="37"/>
  <c r="V52" i="38"/>
  <c r="AF40" i="37"/>
  <c r="AE19" i="35"/>
  <c r="V145" i="34"/>
  <c r="AF14" i="34"/>
  <c r="V28" i="33"/>
  <c r="AF20" i="38"/>
  <c r="V38" i="33"/>
  <c r="AF19" i="37"/>
  <c r="V271" i="30"/>
  <c r="V56" i="37"/>
  <c r="V263" i="30"/>
  <c r="AE20" i="36"/>
  <c r="AE132" i="30"/>
  <c r="V32" i="32"/>
  <c r="V28" i="31"/>
  <c r="A59" i="37"/>
  <c r="A44" i="36"/>
  <c r="A148" i="34"/>
  <c r="A24" i="39"/>
  <c r="A49" i="35"/>
  <c r="A85" i="37"/>
  <c r="A55" i="38"/>
  <c r="A35" i="32"/>
  <c r="A31" i="31"/>
  <c r="A266" i="30"/>
  <c r="N258" i="30"/>
  <c r="A274" i="30"/>
  <c r="A7" i="39"/>
  <c r="O12" i="37"/>
  <c r="O12" i="36"/>
  <c r="O12" i="35"/>
  <c r="O12" i="38"/>
  <c r="O11" i="31"/>
  <c r="O23" i="33"/>
  <c r="O11" i="32"/>
  <c r="O11" i="34"/>
  <c r="W9" i="33"/>
  <c r="X77" i="30"/>
  <c r="D70" i="34"/>
  <c r="C41" i="38"/>
  <c r="D36" i="37"/>
  <c r="D209" i="30"/>
  <c r="O7" i="35"/>
  <c r="O7" i="36"/>
  <c r="O6" i="32"/>
  <c r="O6" i="34"/>
  <c r="O18" i="33"/>
  <c r="O6" i="31"/>
  <c r="I47" i="38"/>
  <c r="L20" i="36"/>
  <c r="I49" i="38"/>
  <c r="I48" i="38"/>
  <c r="I45" i="38"/>
  <c r="U27" i="37"/>
  <c r="S14" i="34"/>
  <c r="U214" i="30"/>
  <c r="U132" i="30"/>
  <c r="F17" i="36"/>
  <c r="D181" i="30"/>
  <c r="A56" i="37"/>
  <c r="A82" i="37"/>
  <c r="A41" i="36"/>
  <c r="A21" i="39"/>
  <c r="A46" i="35"/>
  <c r="A52" i="38"/>
  <c r="A145" i="34"/>
  <c r="A32" i="32"/>
  <c r="A38" i="33"/>
  <c r="A28" i="31"/>
  <c r="A263" i="30"/>
  <c r="A271" i="30"/>
  <c r="A28" i="33"/>
  <c r="H23" i="30"/>
  <c r="N257" i="30"/>
  <c r="H15" i="30"/>
  <c r="U38" i="30"/>
  <c r="A38" i="30"/>
  <c r="O6" i="36"/>
  <c r="O6" i="35"/>
  <c r="O5" i="34"/>
  <c r="O17" i="33"/>
  <c r="O5" i="31"/>
  <c r="O5" i="32"/>
  <c r="A22" i="39"/>
  <c r="A47" i="35"/>
  <c r="A53" i="38"/>
  <c r="A57" i="37"/>
  <c r="A146" i="34"/>
  <c r="A29" i="33"/>
  <c r="A42" i="36"/>
  <c r="A83" i="37"/>
  <c r="A39" i="33"/>
  <c r="A272" i="30"/>
  <c r="A33" i="32"/>
  <c r="A29" i="31"/>
  <c r="AD257" i="30"/>
  <c r="A264" i="30"/>
  <c r="D34" i="37"/>
  <c r="D68" i="34"/>
  <c r="D207" i="30"/>
  <c r="AB7" i="37"/>
  <c r="AB7" i="38"/>
  <c r="AB7" i="36"/>
  <c r="AB6" i="34"/>
  <c r="AB7" i="35"/>
  <c r="AB18" i="33"/>
  <c r="AB6" i="32"/>
  <c r="U11" i="30"/>
  <c r="AB6" i="31"/>
  <c r="P140" i="34"/>
  <c r="P77" i="37"/>
  <c r="AF16" i="35"/>
  <c r="D177" i="30"/>
  <c r="A7" i="38"/>
  <c r="A7" i="36"/>
  <c r="A7" i="35"/>
  <c r="A7" i="37"/>
  <c r="A6" i="34"/>
  <c r="A6" i="31"/>
  <c r="A6" i="32"/>
  <c r="A18" i="33"/>
  <c r="A9" i="30"/>
  <c r="G27" i="37"/>
  <c r="G37" i="37"/>
  <c r="G14" i="34"/>
  <c r="G132" i="30"/>
  <c r="AA31" i="38"/>
  <c r="AA20" i="38"/>
  <c r="O5" i="37"/>
  <c r="O5" i="38"/>
  <c r="K67" i="37"/>
  <c r="K140" i="34"/>
  <c r="D27" i="37"/>
  <c r="K77" i="37"/>
  <c r="D37" i="37"/>
  <c r="K72" i="37"/>
  <c r="D14" i="34"/>
  <c r="D132" i="30"/>
  <c r="S15" i="36"/>
  <c r="D185" i="30"/>
  <c r="D16" i="34"/>
  <c r="D135" i="30"/>
  <c r="D156" i="30"/>
  <c r="A50" i="37"/>
  <c r="N2" i="38"/>
  <c r="N2" i="37"/>
  <c r="N2" i="36"/>
  <c r="N1" i="34"/>
  <c r="N2" i="35"/>
  <c r="Q37" i="37"/>
  <c r="Q49" i="37"/>
  <c r="Q109" i="34"/>
  <c r="Q27" i="37"/>
  <c r="Q14" i="34"/>
  <c r="A8" i="38"/>
  <c r="A8" i="36"/>
  <c r="A8" i="35"/>
  <c r="A8" i="37"/>
  <c r="A19" i="33"/>
  <c r="A7" i="31"/>
  <c r="A7" i="32"/>
  <c r="A7" i="34"/>
  <c r="A7" i="30"/>
  <c r="W11" i="33"/>
  <c r="X79" i="30"/>
  <c r="A3" i="33"/>
  <c r="C23" i="30"/>
  <c r="S27" i="37"/>
  <c r="S37" i="37"/>
  <c r="I42" i="38"/>
  <c r="I39" i="38"/>
  <c r="C16" i="30"/>
  <c r="C24" i="30"/>
  <c r="AC41" i="37"/>
  <c r="AD20" i="37"/>
  <c r="AE41" i="37"/>
  <c r="N3" i="37"/>
  <c r="N3" i="36"/>
  <c r="N3" i="35"/>
  <c r="N3" i="39"/>
  <c r="N2" i="33"/>
  <c r="N2" i="34"/>
  <c r="N2" i="31"/>
  <c r="N2" i="32"/>
  <c r="N3" i="38"/>
  <c r="N3" i="30"/>
  <c r="A72" i="34"/>
  <c r="A40" i="30"/>
  <c r="Z237" i="30"/>
  <c r="Z246" i="30"/>
  <c r="D20" i="34"/>
  <c r="D139" i="30"/>
  <c r="A5" i="38"/>
  <c r="A5" i="37"/>
  <c r="A5" i="36"/>
  <c r="A5" i="35"/>
  <c r="A4" i="34"/>
  <c r="A16" i="33"/>
  <c r="A4" i="31"/>
  <c r="U12" i="30"/>
  <c r="A4" i="32"/>
  <c r="A12" i="30"/>
  <c r="W4" i="33"/>
  <c r="C76" i="30"/>
  <c r="D187" i="30"/>
  <c r="F15" i="36"/>
  <c r="D26" i="34"/>
  <c r="D145" i="30"/>
  <c r="F14" i="35"/>
  <c r="D148" i="30"/>
  <c r="P67" i="37"/>
  <c r="D15" i="34"/>
  <c r="D134" i="30"/>
  <c r="S15" i="35"/>
  <c r="S19" i="36"/>
  <c r="D190" i="30"/>
  <c r="AB4" i="38"/>
  <c r="AC4" i="39"/>
  <c r="AB4" i="37"/>
  <c r="AB4" i="36"/>
  <c r="AB15" i="33"/>
  <c r="AB3" i="34"/>
  <c r="AB4" i="35"/>
  <c r="U5" i="30"/>
  <c r="AB3" i="31"/>
  <c r="AB3" i="32"/>
  <c r="U32" i="30"/>
  <c r="D33" i="37"/>
  <c r="D67" i="34"/>
  <c r="D206" i="30"/>
  <c r="A54" i="38"/>
  <c r="A58" i="37"/>
  <c r="A147" i="34"/>
  <c r="A43" i="36"/>
  <c r="A40" i="33"/>
  <c r="A84" i="37"/>
  <c r="A23" i="39"/>
  <c r="A34" i="32"/>
  <c r="A48" i="35"/>
  <c r="A30" i="33"/>
  <c r="A30" i="31"/>
  <c r="A265" i="30"/>
  <c r="A273" i="30"/>
  <c r="U23" i="30"/>
  <c r="U15" i="30"/>
  <c r="C73" i="34"/>
  <c r="C41" i="30"/>
  <c r="AB12" i="35"/>
  <c r="AK109" i="34"/>
  <c r="Z49" i="38"/>
  <c r="A12" i="37"/>
  <c r="AK74" i="34"/>
  <c r="AB12" i="38"/>
  <c r="A12" i="36"/>
  <c r="Z48" i="38"/>
  <c r="Z45" i="38"/>
  <c r="AK49" i="37"/>
  <c r="AB27" i="37"/>
  <c r="A12" i="35"/>
  <c r="Q74" i="34"/>
  <c r="AB12" i="37"/>
  <c r="AB14" i="34"/>
  <c r="Z47" i="38"/>
  <c r="AB11" i="34"/>
  <c r="AB23" i="33"/>
  <c r="AB12" i="36"/>
  <c r="A11" i="34"/>
  <c r="AB11" i="31"/>
  <c r="A11" i="32"/>
  <c r="A12" i="38"/>
  <c r="A11" i="31"/>
  <c r="A23" i="33"/>
  <c r="Q237" i="30"/>
  <c r="AM57" i="30"/>
  <c r="AB11" i="32"/>
  <c r="AM66" i="30"/>
  <c r="AB2" i="30"/>
  <c r="AM42" i="30"/>
  <c r="Q57" i="30"/>
  <c r="Q66" i="30"/>
  <c r="Q42" i="30"/>
  <c r="U36" i="30"/>
  <c r="Q246" i="30"/>
  <c r="A36" i="30"/>
  <c r="A39" i="38"/>
  <c r="A42" i="38"/>
  <c r="O11" i="35"/>
  <c r="O10" i="32"/>
  <c r="O10" i="34"/>
  <c r="O11" i="36"/>
  <c r="O10" i="31"/>
  <c r="O22" i="33"/>
  <c r="A14" i="31"/>
  <c r="D216" i="30"/>
  <c r="A31" i="33"/>
  <c r="A41" i="33"/>
  <c r="D189" i="30"/>
  <c r="S18" i="36"/>
  <c r="A4" i="35"/>
  <c r="A4" i="39"/>
  <c r="A4" i="38"/>
  <c r="A4" i="37"/>
  <c r="A3" i="34"/>
  <c r="A3" i="31"/>
  <c r="A3" i="32"/>
  <c r="A4" i="36"/>
  <c r="A15" i="33"/>
  <c r="A5" i="30"/>
  <c r="A32" i="30"/>
  <c r="C27" i="30"/>
  <c r="C19" i="30"/>
  <c r="A19" i="35"/>
  <c r="A20" i="36"/>
  <c r="A8" i="39"/>
  <c r="AZ2" i="39"/>
  <c r="AI2" i="36"/>
  <c r="AI2" i="35"/>
  <c r="W14" i="33"/>
  <c r="X82" i="30"/>
  <c r="A50" i="38"/>
  <c r="A55" i="37"/>
  <c r="A40" i="36"/>
  <c r="A20" i="39"/>
  <c r="A45" i="35"/>
  <c r="A27" i="31"/>
  <c r="A262" i="30"/>
  <c r="A25" i="33"/>
  <c r="A31" i="32"/>
  <c r="A19" i="37"/>
  <c r="M128" i="30"/>
  <c r="W10" i="33"/>
  <c r="X78" i="30"/>
  <c r="A67" i="37"/>
  <c r="AB49" i="37"/>
  <c r="AB109" i="34"/>
  <c r="A66" i="37"/>
  <c r="D18" i="34"/>
  <c r="D137" i="30"/>
  <c r="D28" i="37"/>
  <c r="D62" i="34"/>
  <c r="D201" i="30"/>
  <c r="O15" i="33"/>
  <c r="O3" i="34"/>
  <c r="O4" i="35"/>
  <c r="O4" i="36"/>
  <c r="O3" i="32"/>
  <c r="O3" i="31"/>
  <c r="AJ140" i="34"/>
  <c r="AJ77" i="37"/>
  <c r="D38" i="37"/>
  <c r="D71" i="34"/>
  <c r="D210" i="30"/>
  <c r="U215" i="30"/>
  <c r="U133" i="30"/>
  <c r="O101" i="30"/>
  <c r="C57" i="30"/>
  <c r="C66" i="30"/>
  <c r="S16" i="36"/>
  <c r="A16" i="32"/>
  <c r="AD42" i="38"/>
  <c r="AD39" i="38"/>
  <c r="A26" i="37"/>
  <c r="A26" i="31"/>
  <c r="A30" i="32"/>
  <c r="M27" i="37"/>
  <c r="M37" i="37"/>
  <c r="M49" i="37"/>
  <c r="M109" i="34"/>
  <c r="M14" i="34"/>
  <c r="O132" i="30"/>
  <c r="D29" i="37"/>
  <c r="D63" i="34"/>
  <c r="D202" i="30"/>
  <c r="S214" i="30"/>
  <c r="A51" i="30"/>
  <c r="S132" i="30"/>
  <c r="F16" i="36"/>
  <c r="D27" i="34"/>
  <c r="D146" i="30"/>
  <c r="A2" i="38"/>
  <c r="A2" i="37"/>
  <c r="C30" i="30"/>
  <c r="C22" i="30"/>
  <c r="O4" i="38"/>
  <c r="O4" i="37"/>
  <c r="D22" i="34"/>
  <c r="D141" i="30"/>
  <c r="A72" i="37"/>
  <c r="V109" i="34"/>
  <c r="A65" i="37"/>
  <c r="V49" i="37"/>
  <c r="C28" i="30"/>
  <c r="C20" i="30"/>
  <c r="F18" i="36"/>
  <c r="D182" i="30"/>
  <c r="D23" i="34"/>
  <c r="D142" i="30"/>
  <c r="N256" i="30"/>
  <c r="AE214" i="30"/>
  <c r="D64" i="34"/>
  <c r="D30" i="37"/>
  <c r="D203" i="30"/>
  <c r="S14" i="35"/>
  <c r="F16" i="35"/>
  <c r="D217" i="30"/>
  <c r="AB23" i="30"/>
  <c r="AB15" i="30"/>
  <c r="AF17" i="36"/>
  <c r="D195" i="30"/>
  <c r="O9" i="36"/>
  <c r="O9" i="35"/>
  <c r="O20" i="33"/>
  <c r="O8" i="34"/>
  <c r="O8" i="31"/>
  <c r="O8" i="32"/>
  <c r="D61" i="34"/>
  <c r="D200" i="30"/>
  <c r="C38" i="38"/>
  <c r="D35" i="37"/>
  <c r="D69" i="34"/>
  <c r="D208" i="30"/>
  <c r="D24" i="34"/>
  <c r="D143" i="30"/>
  <c r="AF18" i="35"/>
  <c r="D179" i="30"/>
  <c r="F19" i="36"/>
  <c r="D183" i="30"/>
  <c r="D214" i="30"/>
  <c r="D213" i="30"/>
  <c r="AB11" i="38"/>
  <c r="A11" i="36"/>
  <c r="A11" i="35"/>
  <c r="A11" i="38"/>
  <c r="AB11" i="37"/>
  <c r="AB11" i="36"/>
  <c r="AB11" i="35"/>
  <c r="AB10" i="34"/>
  <c r="AB22" i="33"/>
  <c r="AS7" i="39"/>
  <c r="O7" i="39"/>
  <c r="A22" i="33"/>
  <c r="A10" i="34"/>
  <c r="A10" i="31"/>
  <c r="AB10" i="32"/>
  <c r="A11" i="37"/>
  <c r="U35" i="30"/>
  <c r="AB10" i="31"/>
  <c r="A35" i="30"/>
  <c r="A10" i="32"/>
  <c r="A9" i="37"/>
  <c r="AB9" i="36"/>
  <c r="AB9" i="35"/>
  <c r="AB9" i="38"/>
  <c r="AF74" i="34"/>
  <c r="A9" i="36"/>
  <c r="A8" i="34"/>
  <c r="L74" i="34"/>
  <c r="AB20" i="33"/>
  <c r="A9" i="38"/>
  <c r="L246" i="30"/>
  <c r="A9" i="35"/>
  <c r="A8" i="32"/>
  <c r="AB8" i="31"/>
  <c r="A20" i="33"/>
  <c r="L237" i="30"/>
  <c r="AH57" i="30"/>
  <c r="AB8" i="32"/>
  <c r="A8" i="31"/>
  <c r="AH66" i="30"/>
  <c r="U34" i="30"/>
  <c r="AH42" i="30"/>
  <c r="A34" i="30"/>
  <c r="N2" i="30"/>
  <c r="AB9" i="37"/>
  <c r="L57" i="30"/>
  <c r="L66" i="30"/>
  <c r="L42" i="30"/>
  <c r="AB8" i="34"/>
  <c r="F14" i="36"/>
  <c r="D25" i="34"/>
  <c r="D144" i="30"/>
  <c r="AF15" i="35"/>
  <c r="D176" i="30"/>
  <c r="M50" i="34" l="1"/>
  <c r="AO50" i="34" s="1"/>
  <c r="M54" i="34"/>
  <c r="AO54" i="34" s="1"/>
  <c r="AQ54" i="34" s="1"/>
  <c r="AS54" i="34" s="1"/>
  <c r="AV43" i="34"/>
  <c r="AU43" i="34"/>
  <c r="AT43" i="34"/>
  <c r="AQ15" i="34"/>
  <c r="AS15" i="34" s="1"/>
  <c r="AO110" i="34"/>
  <c r="M110" i="34" s="1"/>
  <c r="AQ19" i="34"/>
  <c r="AS19" i="34" s="1"/>
  <c r="AO112" i="34"/>
  <c r="M112" i="34" s="1"/>
  <c r="AQ25" i="34"/>
  <c r="AS25" i="34" s="1"/>
  <c r="AU29" i="34"/>
  <c r="AV29" i="34"/>
  <c r="AT29" i="34"/>
  <c r="M61" i="34"/>
  <c r="AO61" i="34" s="1"/>
  <c r="M66" i="34"/>
  <c r="AO66" i="34" s="1"/>
  <c r="AQ66" i="34" s="1"/>
  <c r="AS66" i="34" s="1"/>
  <c r="M63" i="34"/>
  <c r="AO63" i="34" s="1"/>
  <c r="AQ63" i="34" s="1"/>
  <c r="AS63" i="34" s="1"/>
  <c r="M67" i="34"/>
  <c r="AO67" i="34" s="1"/>
  <c r="AQ67" i="34" s="1"/>
  <c r="AS67" i="34" s="1"/>
  <c r="M62" i="34"/>
  <c r="AO62" i="34" s="1"/>
  <c r="AQ62" i="34" s="1"/>
  <c r="AS62" i="34" s="1"/>
  <c r="O205" i="30"/>
  <c r="AS205" i="30" s="1"/>
  <c r="M205" i="30"/>
  <c r="AQ205" i="30" s="1"/>
  <c r="O206" i="30"/>
  <c r="AS206" i="30" s="1"/>
  <c r="O200" i="30"/>
  <c r="AS200" i="30" s="1"/>
  <c r="M206" i="30"/>
  <c r="AQ206" i="30" s="1"/>
  <c r="M200" i="30"/>
  <c r="AQ200" i="30" s="1"/>
  <c r="O201" i="30"/>
  <c r="AS201" i="30" s="1"/>
  <c r="O202" i="30"/>
  <c r="AS202" i="30" s="1"/>
  <c r="M202" i="30"/>
  <c r="AQ202" i="30" s="1"/>
  <c r="M201" i="30"/>
  <c r="AQ201" i="30" s="1"/>
  <c r="AT28" i="37"/>
  <c r="AS28" i="37"/>
  <c r="M188" i="30"/>
  <c r="M141" i="30"/>
  <c r="AQ141" i="30" s="1"/>
  <c r="AT29" i="37"/>
  <c r="AS29" i="37"/>
  <c r="AT32" i="37"/>
  <c r="AS32" i="37"/>
  <c r="AT33" i="37"/>
  <c r="AS33" i="37"/>
  <c r="AQ61" i="34" l="1"/>
  <c r="AS61" i="34" s="1"/>
  <c r="AO114" i="34"/>
  <c r="M114" i="34" s="1"/>
  <c r="AV15" i="34"/>
  <c r="AQ110" i="34" s="1"/>
  <c r="AU15" i="34"/>
  <c r="AP110" i="34" s="1"/>
  <c r="O110" i="34" s="1"/>
  <c r="AT15" i="34"/>
  <c r="AR110" i="34" s="1"/>
  <c r="AQ50" i="34"/>
  <c r="AS50" i="34" s="1"/>
  <c r="AO113" i="34"/>
  <c r="M113" i="34" s="1"/>
  <c r="AT25" i="34"/>
  <c r="AR112" i="34" s="1"/>
  <c r="AU25" i="34"/>
  <c r="AP112" i="34" s="1"/>
  <c r="O112" i="34" s="1"/>
  <c r="AV25" i="34"/>
  <c r="AQ112" i="34" s="1"/>
  <c r="Q112" i="34" s="1"/>
  <c r="O188" i="30"/>
  <c r="AS188" i="30" s="1"/>
  <c r="AQ188" i="30"/>
  <c r="AQ193" i="30"/>
  <c r="AS193" i="30"/>
  <c r="AU28" i="37"/>
  <c r="M22" i="34"/>
  <c r="AO22" i="34" s="1"/>
  <c r="AS141" i="30"/>
  <c r="AV61" i="34" l="1"/>
  <c r="AQ114" i="34" s="1"/>
  <c r="Q114" i="34" s="1"/>
  <c r="AU61" i="34"/>
  <c r="AP114" i="34" s="1"/>
  <c r="O114" i="34" s="1"/>
  <c r="AT61" i="34"/>
  <c r="AR114" i="34" s="1"/>
  <c r="AQ22" i="34"/>
  <c r="AS22" i="34" s="1"/>
  <c r="AO111" i="34"/>
  <c r="M111" i="34" s="1"/>
  <c r="AV50" i="34"/>
  <c r="AQ113" i="34" s="1"/>
  <c r="Q113" i="34" s="1"/>
  <c r="AT50" i="34"/>
  <c r="AR113" i="34" s="1"/>
  <c r="AU50" i="34"/>
  <c r="AP113" i="34" s="1"/>
  <c r="O113" i="34" s="1"/>
  <c r="AY28" i="37"/>
  <c r="Q50" i="37"/>
  <c r="O50" i="37"/>
  <c r="S54" i="37"/>
  <c r="AV19" i="34" l="1"/>
  <c r="AQ111" i="34" s="1"/>
  <c r="Q111" i="34" s="1"/>
  <c r="AT19" i="34"/>
  <c r="AR111" i="34" s="1"/>
  <c r="AU19" i="34"/>
  <c r="AP111" i="34" s="1"/>
  <c r="O111" i="34" s="1"/>
  <c r="AP118" i="34" s="1"/>
  <c r="S118" i="3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S26" authorId="0" shapeId="0" xr:uid="{00000000-0006-0000-0200-000001000000}">
      <text>
        <r>
          <rPr>
            <b/>
            <sz val="8"/>
            <color indexed="81"/>
            <rFont val="Tahoma"/>
            <family val="2"/>
          </rPr>
          <t>Anzahl der Kriterien, die mehrfach bewertet wurden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S30" authorId="0" shapeId="0" xr:uid="{00000000-0006-0000-0300-000001000000}">
      <text>
        <r>
          <rPr>
            <b/>
            <sz val="8"/>
            <color indexed="81"/>
            <rFont val="Tahoma"/>
            <family val="2"/>
          </rPr>
          <t>Anzahl der Kriterien, die mehrfach bewertet wurden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Y20" authorId="0" shapeId="0" xr:uid="{00000000-0006-0000-0800-000001000000}">
      <text>
        <r>
          <rPr>
            <b/>
            <sz val="9"/>
            <color indexed="81"/>
            <rFont val="Segoe UI"/>
            <family val="2"/>
          </rPr>
          <t>Autor:</t>
        </r>
        <r>
          <rPr>
            <sz val="9"/>
            <color indexed="81"/>
            <rFont val="Segoe UI"/>
            <family val="2"/>
          </rPr>
          <t xml:space="preserve">
0: Nicht ausreichend Bewertungen
1: vollständig erfüllt
2: nicht vollständig erfüllt
</t>
        </r>
      </text>
    </comment>
  </commentList>
</comments>
</file>

<file path=xl/sharedStrings.xml><?xml version="1.0" encoding="utf-8"?>
<sst xmlns="http://schemas.openxmlformats.org/spreadsheetml/2006/main" count="1212" uniqueCount="1016">
  <si>
    <t>Deutsch</t>
  </si>
  <si>
    <t>English</t>
  </si>
  <si>
    <t>Ja</t>
  </si>
  <si>
    <t>Yes</t>
  </si>
  <si>
    <t>Nein</t>
  </si>
  <si>
    <t>No</t>
  </si>
  <si>
    <t>Anforderungen erfüllt</t>
  </si>
  <si>
    <t>Requirements met</t>
  </si>
  <si>
    <t>Anforderungen nicht vollständig erfüllt</t>
  </si>
  <si>
    <t>Requirements not fully met</t>
  </si>
  <si>
    <t>Anforderungen nicht erfüllt</t>
  </si>
  <si>
    <t>Requirements not met</t>
  </si>
  <si>
    <t>Eingabe nicht korrekt, bitte prüfen</t>
  </si>
  <si>
    <t>Entry incorrect, please check</t>
  </si>
  <si>
    <t>Adresse</t>
  </si>
  <si>
    <t>Address</t>
  </si>
  <si>
    <t>(sofern für das Produkt zutreffend)</t>
  </si>
  <si>
    <t>(if applicable for the product)</t>
  </si>
  <si>
    <t>3D-Datensatzmessung</t>
  </si>
  <si>
    <t>3D record measurement</t>
  </si>
  <si>
    <t>Abladestelle</t>
  </si>
  <si>
    <t>Unloading point</t>
  </si>
  <si>
    <t>Abnahmerichtlinien</t>
  </si>
  <si>
    <t>Acceptance guidelines</t>
  </si>
  <si>
    <t>Absicherung Besonderer Merkmale gemäß technischen Spezifikationen und vereinbarten Merkmalen (z. B. Poka Yoke, 100%-Prüfung, Prozessfähigkeiten, …)</t>
  </si>
  <si>
    <t>Assurance of special characteristics according to technical specifications and agreed characteristics (e.g. poka-yoke, 100% inspection, process capabilities, etc.)</t>
  </si>
  <si>
    <t xml:space="preserve">Absicherung nicht vollständig nachgewiesen </t>
  </si>
  <si>
    <t xml:space="preserve">Assurance not fully verified </t>
  </si>
  <si>
    <t>Absicherung nicht vollständig nachgewiesen, 
Zusatzmaßnahmen sind installiert,
Kundenakzeptanz liegt vor</t>
  </si>
  <si>
    <t>Assurance not fully verified
additional measures installed
customer acceptance granted</t>
  </si>
  <si>
    <t>Abstimmung PPF-Inhalt und Vorlage</t>
  </si>
  <si>
    <t>Agreement on PPA content and submission</t>
  </si>
  <si>
    <t>Abteilung</t>
  </si>
  <si>
    <t>Department</t>
  </si>
  <si>
    <t>Abweichende Einschätzung des Kunden gegenüber der Organisation</t>
  </si>
  <si>
    <t>Customer evaluation deviating from that of the organization</t>
  </si>
  <si>
    <t>Abweichgenehmigung</t>
  </si>
  <si>
    <t>Deviation approval</t>
  </si>
  <si>
    <t>Aktualisierte PPF-Dokumentation</t>
  </si>
  <si>
    <t>Updated PPA documentation</t>
  </si>
  <si>
    <t>Aktualisierte PPF-Dokumentation erforderlich</t>
  </si>
  <si>
    <t>Updated PPA documentation required</t>
  </si>
  <si>
    <t>Aktualisierung der PPF-Dokumentation erforderlich</t>
  </si>
  <si>
    <t>Update of PPA documentation required</t>
  </si>
  <si>
    <t>Akustik</t>
  </si>
  <si>
    <t>Acoustics</t>
  </si>
  <si>
    <t>Akustikprüfung</t>
  </si>
  <si>
    <t>Acoustic</t>
  </si>
  <si>
    <t>Akzeptanz von Abweichungen 
(ohne Anpassung weiterer Dokumente)</t>
  </si>
  <si>
    <t>Acceptance of deviations
(without adjusting other documents)</t>
  </si>
  <si>
    <t>Alle Produktionseinrichtungen  
abgenommen (2)</t>
  </si>
  <si>
    <t>All production facilities
accepted *2</t>
  </si>
  <si>
    <t>PPF-Deckblatt / PPF-Bewertung / Selbstbeurteilung</t>
  </si>
  <si>
    <t>PPA cover sheet / PPA evaluation / Self-Assessment</t>
  </si>
  <si>
    <t>Änd.-Stand Kunde</t>
  </si>
  <si>
    <t>Version, customer</t>
  </si>
  <si>
    <t>Änd.-Stand Organisation</t>
  </si>
  <si>
    <t>Version, organization</t>
  </si>
  <si>
    <t>Änd.-Nummer Kunde</t>
  </si>
  <si>
    <t>Change number customer</t>
  </si>
  <si>
    <t>Änderung in der Lieferkette</t>
  </si>
  <si>
    <t>Change to supply chain</t>
  </si>
  <si>
    <t>Änderungen am Produkt</t>
  </si>
  <si>
    <t>Changes to product</t>
  </si>
  <si>
    <t>Änderungen am Produktionsprozess</t>
  </si>
  <si>
    <t>Changes to production process</t>
  </si>
  <si>
    <t>Änderungsbeschreibung</t>
  </si>
  <si>
    <t>Description of change</t>
  </si>
  <si>
    <t>Anforderung</t>
  </si>
  <si>
    <t>Requirement</t>
  </si>
  <si>
    <t>Anforderung vorhanden</t>
  </si>
  <si>
    <t>Requirement existing</t>
  </si>
  <si>
    <t>Anforderungen/
Spezifikation</t>
  </si>
  <si>
    <t>Requirements/
Specification</t>
  </si>
  <si>
    <t>Anforderungen vollständig erfüllt</t>
  </si>
  <si>
    <t>Requirements fully met</t>
  </si>
  <si>
    <t>Angaben zu Mustern</t>
  </si>
  <si>
    <t>Information about samples</t>
  </si>
  <si>
    <t>Angaben zum Kunden</t>
  </si>
  <si>
    <t>Information about the customer</t>
  </si>
  <si>
    <t>Angaben zur Organisation</t>
  </si>
  <si>
    <t>Information about the organization</t>
  </si>
  <si>
    <t>Ansprechpartner</t>
  </si>
  <si>
    <t>Contact person</t>
  </si>
  <si>
    <t>Ansprechpartner Kunde</t>
  </si>
  <si>
    <t>Customer contact</t>
  </si>
  <si>
    <t>Anwendung</t>
  </si>
  <si>
    <t>Application</t>
  </si>
  <si>
    <t>Anwen-dung</t>
  </si>
  <si>
    <t>Anzahl Musterteile</t>
  </si>
  <si>
    <t>Number of sample parts</t>
  </si>
  <si>
    <t>Anzahl Teile pro Nest/Form</t>
  </si>
  <si>
    <t>Number of parts per cavity/mold</t>
  </si>
  <si>
    <t>Ausfüllhilfen:</t>
  </si>
  <si>
    <t>Instruction how to fill in the form:</t>
  </si>
  <si>
    <t>Ausgabe/ Stand/Datum</t>
  </si>
  <si>
    <t>Issue/ Status/Date</t>
  </si>
  <si>
    <t>Auslöser PPF-Verfahren</t>
  </si>
  <si>
    <t>Trigger of PPA procedure</t>
  </si>
  <si>
    <t>Aussehen</t>
  </si>
  <si>
    <t>Appearance</t>
  </si>
  <si>
    <t>Auswahl erfolgt</t>
  </si>
  <si>
    <t>PPF-Verfahren</t>
  </si>
  <si>
    <t>PPA procedure</t>
  </si>
  <si>
    <t>Bauteilinformationen</t>
  </si>
  <si>
    <t>Component information</t>
  </si>
  <si>
    <t>Begründung des gestuften PPF-Verfahrens</t>
  </si>
  <si>
    <t>Reason for stepped PPA procedure</t>
  </si>
  <si>
    <t>Bemerkung</t>
  </si>
  <si>
    <t>Remark</t>
  </si>
  <si>
    <t>Bemerkung/Beschreibung</t>
  </si>
  <si>
    <t>Remark/Description</t>
  </si>
  <si>
    <t>Bemerkung/Maßnahmen + Termin 
(sofern nicht OK ausgewählt) (5)</t>
  </si>
  <si>
    <t>Remark/actions + date
(if not OK selected) (5)</t>
  </si>
  <si>
    <t>PPF-Verantwortlicher (optional)</t>
  </si>
  <si>
    <t>Sampling representative (optional)</t>
  </si>
  <si>
    <t>Benennung</t>
  </si>
  <si>
    <t>Name</t>
  </si>
  <si>
    <t>Benennung Kunde</t>
  </si>
  <si>
    <t>Part name customer</t>
  </si>
  <si>
    <t>Benennung Organisation</t>
  </si>
  <si>
    <t>Part name organization</t>
  </si>
  <si>
    <t>Bereitstellung IMDS</t>
  </si>
  <si>
    <t>IMDS provision</t>
  </si>
  <si>
    <t>Bereitstellungsdauer</t>
  </si>
  <si>
    <t>Duration of provision</t>
  </si>
  <si>
    <t>Bereitstellungs-termin</t>
  </si>
  <si>
    <t>Date of provision</t>
  </si>
  <si>
    <t>Bericht Produktionsprozess- und Produktfreigabe (PPF)</t>
  </si>
  <si>
    <t>Report on production process and product approval (PPA)</t>
  </si>
  <si>
    <t>Bericht sonstige Muster</t>
  </si>
  <si>
    <t>Report on other samples</t>
  </si>
  <si>
    <t>Bauteil mit besonderer Archivierungspflicht</t>
  </si>
  <si>
    <t>Part with special archiving requirement</t>
  </si>
  <si>
    <t>-</t>
  </si>
  <si>
    <t>Berichtsnummer</t>
  </si>
  <si>
    <t>Report number</t>
  </si>
  <si>
    <t>Berichtsnummer/-version</t>
  </si>
  <si>
    <t>Report number/version</t>
  </si>
  <si>
    <t>Berichtsversion</t>
  </si>
  <si>
    <t>Report version</t>
  </si>
  <si>
    <t>Berücksichtigung im Rahmen des PPF-Verfahrens</t>
  </si>
  <si>
    <t>Consideration in the scope of the PPA procedure</t>
  </si>
  <si>
    <t>Beschreibung</t>
  </si>
  <si>
    <t>Description</t>
  </si>
  <si>
    <t>Besondere Merkmale (Sicherheit, Zulassung, Funktion)</t>
  </si>
  <si>
    <t>Special Characteristics (safety, legal, function)</t>
  </si>
  <si>
    <t>Besondere und vereinbarte Merkmale abgesichert</t>
  </si>
  <si>
    <t>Special and agreed characteristics assured</t>
  </si>
  <si>
    <t xml:space="preserve">Beständigkeit gegenüber Electrostatic Discharge (ESD) </t>
  </si>
  <si>
    <t xml:space="preserve">Resistance to electrostatic discharge (ESD) </t>
  </si>
  <si>
    <t>Bestätigung Kunde</t>
  </si>
  <si>
    <t>Confirmation of customer</t>
  </si>
  <si>
    <t>Bestätigung Organisation</t>
  </si>
  <si>
    <t>Confirmation of organization</t>
  </si>
  <si>
    <t>Hiermit wird bestätigt, dass das PPF-Verfahren entsprechend den Vereinbarungen der Abstimmung zum PPF-Verfahren und nach den Vorgaben gemäß VDA Band 2 durchgeführt wurde.</t>
  </si>
  <si>
    <t>It is hereby confirmed that the PPA procedure was carried out in accordance with the agreements made in the PPA agreement and the specifications of VDA Volume 2.</t>
  </si>
  <si>
    <t>Bestätigung Organisation:</t>
  </si>
  <si>
    <t>Confirmation of organization:</t>
  </si>
  <si>
    <t>Bestellnr. PPF-Muster</t>
  </si>
  <si>
    <t>Blatt</t>
  </si>
  <si>
    <t>Sheet</t>
  </si>
  <si>
    <t>Chargennummer</t>
  </si>
  <si>
    <t>Batch number</t>
  </si>
  <si>
    <t>Chemische Analysen</t>
  </si>
  <si>
    <t>Chemical analyses</t>
  </si>
  <si>
    <t>Datum</t>
  </si>
  <si>
    <t>Date</t>
  </si>
  <si>
    <t>Dauer in Arbeitstagen</t>
  </si>
  <si>
    <t>Duration in working days</t>
  </si>
  <si>
    <t>Cover sheet PPA report</t>
  </si>
  <si>
    <t>PPF-Deckblatt/PPF-Bewertung</t>
  </si>
  <si>
    <t>PPA cover sheet/evaluation</t>
  </si>
  <si>
    <t>Der IMDS-Datensatz wurde erstellt unter der MDB-ID-Nr.:</t>
  </si>
  <si>
    <t>The IMDS record was created under the MDS ID No.:</t>
  </si>
  <si>
    <t>Der Kunde verzichtet auf die Vorlage von Dokumenten. 
Durchführung und Dokumentation des PPF-Verfahrens erfolgen ausschließlich innerhalb der Organisation.
Der Kunde schließt sich der Freigabeempfehlung der Organisation an.</t>
  </si>
  <si>
    <t>The customer waives the submission of documents. 
The implementation and documentation of the PPA procedure take place exclusively within the organization.
The customer follows the approval recommendation of the organization.</t>
  </si>
  <si>
    <t>Design-FMEA</t>
  </si>
  <si>
    <t>Design FMEA</t>
  </si>
  <si>
    <t>Diagnosestand</t>
  </si>
  <si>
    <t>Diagnosis status</t>
  </si>
  <si>
    <t>Die vorgestellten Muster wurden bezüglich der nachzuweisenden Merkmale mit serienmäßigen Betriebsmitteln unter serienmäßigen</t>
  </si>
  <si>
    <t xml:space="preserve">With regards to the features to be verified, the samples presented were produced with serial equipment under serial conditions, </t>
  </si>
  <si>
    <t>Bedingungen am Serienstandort hergestellt bzw. bei „sonstigen Mustern“ gemäß Vereinbarung zwischen Organisation und Kunde</t>
  </si>
  <si>
    <t xml:space="preserve"> at the series production location or, for “other samples”, according to the agreement between the organization and the customer</t>
  </si>
  <si>
    <t>(als Anlage beigefügt). Bezüglich dieser Merkmale sind keine Änderungen bekannt bzw. geplant. Die bei unseren Prüfungen und</t>
  </si>
  <si>
    <t xml:space="preserve"> (agreement to be attached). No changes are known or planned regarding these features. The results obtained in our tests</t>
  </si>
  <si>
    <t>der Freigabe erzielten Ergebnisse können für eine aktualisierte PPF-Dokumentation übernommen werden.  Sollten trotzdem Änderungen an</t>
  </si>
  <si>
    <t xml:space="preserve"> can be re-used for an updated PPA documentation. Should changes to the part and/or production process still be necessary, </t>
  </si>
  <si>
    <t>Teil und/oder Produktionsprozess notwendig sein, werden wir dies bei der aktualisierten PPF-Dokumentation anzeigen.</t>
  </si>
  <si>
    <t>we will indicate this in the updated PPA documentation.</t>
  </si>
  <si>
    <t>Dokument</t>
  </si>
  <si>
    <t>Document</t>
  </si>
  <si>
    <t>Dokumentation der technischen SW-Spezifikationen</t>
  </si>
  <si>
    <t>Documentation of technical SW specifications</t>
  </si>
  <si>
    <t>Documentation of the requalification agreement</t>
  </si>
  <si>
    <t>Dokumentation der während der gesamten Projektlaufzeit eingesetzten Entwicklungswerkzeuge</t>
  </si>
  <si>
    <t>Documentation of development tools</t>
  </si>
  <si>
    <t>Dokumentation der während der gesamten Projektlaufzeit eingesetzten Testwerkzeuge</t>
  </si>
  <si>
    <t xml:space="preserve">Documentation of testing tools </t>
  </si>
  <si>
    <t>Dokumentation des Versionsmanagements (Baseline, Konfigurationen, Änderungshistorie)</t>
  </si>
  <si>
    <t>Documentation of version management</t>
  </si>
  <si>
    <t>Dokumentation über FOSS (Free-and-Open-Source-Software)</t>
  </si>
  <si>
    <t>Documentation of FOSS (free and open-source software)</t>
  </si>
  <si>
    <t>Dokumenten-nummer</t>
  </si>
  <si>
    <t>Document number</t>
  </si>
  <si>
    <t>Eignungsnachweis der eingesetzten Ladungsträger inkl. Lagerung</t>
  </si>
  <si>
    <t>Evidence of suitability of the employed load carriers including storage</t>
  </si>
  <si>
    <t>Einkauf (optional)</t>
  </si>
  <si>
    <t>Purchasing (optional)</t>
  </si>
  <si>
    <t>Einzelbewertung durch die Organisation</t>
  </si>
  <si>
    <t>Individual evaluation by organization</t>
  </si>
  <si>
    <t>Einzelteilmessung</t>
  </si>
  <si>
    <t>Single part measurement</t>
  </si>
  <si>
    <t>Electrical safety / high-voltage safety</t>
  </si>
  <si>
    <t>Elektromagnetische Verträglichkeit (EMV)</t>
  </si>
  <si>
    <t>Electromagnetic compatibility (EMC)</t>
  </si>
  <si>
    <t>E-Mail/Fax-Nr.</t>
  </si>
  <si>
    <t>E-mail/Fax</t>
  </si>
  <si>
    <t>Empfängerstandort</t>
  </si>
  <si>
    <t>Recipient location</t>
  </si>
  <si>
    <t>Empfehlung durch die Organisation</t>
  </si>
  <si>
    <t>Recommendation by the organization</t>
  </si>
  <si>
    <t>Endtermin des PPF-Verfahrens</t>
  </si>
  <si>
    <t>PPA procedure due date</t>
  </si>
  <si>
    <t>Customer decision</t>
  </si>
  <si>
    <t>Entscheidung Kunde</t>
  </si>
  <si>
    <t>Does not correspond to series status customer acceptance not granted</t>
  </si>
  <si>
    <t xml:space="preserve">Entspricht nicht dem Serienstand, Kundenakzeptanz liegt vor </t>
  </si>
  <si>
    <t xml:space="preserve">Does not correspond to series status, customer acceptance granted </t>
  </si>
  <si>
    <t>Entwicklung (optional)</t>
  </si>
  <si>
    <t>Engineering (optional)</t>
  </si>
  <si>
    <t>Ersteinsatz</t>
  </si>
  <si>
    <t>First use</t>
  </si>
  <si>
    <t>Erstlieferdatum</t>
  </si>
  <si>
    <t>Date of first delivery</t>
  </si>
  <si>
    <t>Farbabhängige Eigenschaften</t>
  </si>
  <si>
    <t>Color-dependent properties</t>
  </si>
  <si>
    <t>Farbmessung und visuelle Eigenbeurteilung</t>
  </si>
  <si>
    <t>Color measurement and visual self-assessment</t>
  </si>
  <si>
    <t>Farbton</t>
  </si>
  <si>
    <t>Color</t>
  </si>
  <si>
    <t>Fertigung (optional)</t>
  </si>
  <si>
    <t>Production (optional)</t>
  </si>
  <si>
    <t>Festlegung des Kontextes („Scope“) des zu liefernden Softwareproduktes</t>
  </si>
  <si>
    <t>Definition of scope of the software product</t>
  </si>
  <si>
    <t>Festlegung Grenzmuster</t>
  </si>
  <si>
    <t>Definition of boundary samples</t>
  </si>
  <si>
    <t>Festlegung Porenklassen</t>
  </si>
  <si>
    <t>Definition of pore classes</t>
  </si>
  <si>
    <t>Freigabe Einzelteile</t>
  </si>
  <si>
    <t>Single part approval</t>
  </si>
  <si>
    <t>Freigabe Hilfs- und Betriebsstoffe</t>
  </si>
  <si>
    <t>Auxiliary and operating material approval</t>
  </si>
  <si>
    <t>Freigabe Rohteile</t>
  </si>
  <si>
    <t>Raw part approval</t>
  </si>
  <si>
    <t>Funktion</t>
  </si>
  <si>
    <t>Function</t>
  </si>
  <si>
    <t>Funktion/EMV/ ESD</t>
  </si>
  <si>
    <t>Function / EMC / ESD</t>
  </si>
  <si>
    <t>Funktion erfüllt,
entspricht Spezifikation</t>
  </si>
  <si>
    <t>Function fulfilled
meets specification</t>
  </si>
  <si>
    <t>Funktion n. i. O. bzw. Funktion nicht nachgewiesen,
Spezifikation nicht erfüllt</t>
  </si>
  <si>
    <t>Function NOK or function not verified
specification not met</t>
  </si>
  <si>
    <t>Funktionsprüfung gemäß KLH/Spezifikation/Funktions-vorschriften</t>
  </si>
  <si>
    <t>Functional test acc. to CRS/specification/functional regulations</t>
  </si>
  <si>
    <t>gelb</t>
  </si>
  <si>
    <t>Gemäß Prozessablauf</t>
  </si>
  <si>
    <t>According to process sequence</t>
  </si>
  <si>
    <t>Genehmigte Konstruktionsänderungen</t>
  </si>
  <si>
    <t>Approved design changes</t>
  </si>
  <si>
    <t>Generelle Nachweise</t>
  </si>
  <si>
    <t>General deliverables</t>
  </si>
  <si>
    <t>Geometrie, Maß</t>
  </si>
  <si>
    <t>Geometry, dimensions</t>
  </si>
  <si>
    <t>Geruch</t>
  </si>
  <si>
    <t>Odor</t>
  </si>
  <si>
    <t>Geruchsprüfung</t>
  </si>
  <si>
    <t>Gestuftes PPF-Verfahren</t>
  </si>
  <si>
    <t>Stepped PPA procedure</t>
  </si>
  <si>
    <t>gestuftes PPF-Verfahren (Bitte unten vereinbaren, die Termine der einzelnen PPF-Stufen angeben und die notwendigen Dokumente je Vorgang planen)</t>
  </si>
  <si>
    <t>Step PPA procedure (please arrange below, specify the dates of the individual PPA steps, and plan the necessary documents for each operation)</t>
  </si>
  <si>
    <t>ggf. Anhang für Auflistung aller betroffenen Sachnrn. verwenden</t>
  </si>
  <si>
    <t>Use Appendix for list of all relevant part numbers if necessary</t>
  </si>
  <si>
    <t>grün</t>
  </si>
  <si>
    <t>Grund der Berichterstellung</t>
  </si>
  <si>
    <t>Reason for report creation</t>
  </si>
  <si>
    <t>Gültigkeit</t>
  </si>
  <si>
    <t>Validity</t>
  </si>
  <si>
    <t>Haptik</t>
  </si>
  <si>
    <t>Haptics</t>
  </si>
  <si>
    <t>Haptikprüfung</t>
  </si>
  <si>
    <t>Hardwarefreigabe</t>
  </si>
  <si>
    <t>Hardware approval</t>
  </si>
  <si>
    <t>Hardwarefreigabe erforderlich</t>
  </si>
  <si>
    <t>Hardware approval required</t>
  </si>
  <si>
    <t>Hardwarestand</t>
  </si>
  <si>
    <t>Hardware version</t>
  </si>
  <si>
    <t xml:space="preserve">i. O.  </t>
  </si>
  <si>
    <t>OK</t>
  </si>
  <si>
    <t>IMDS-ID Kunde</t>
  </si>
  <si>
    <t>IMDS ID of customer</t>
  </si>
  <si>
    <t>Inhalte</t>
  </si>
  <si>
    <t>Contents</t>
  </si>
  <si>
    <t>Gesamtbewertung durch die Organisation</t>
  </si>
  <si>
    <t>Overall evaluation by organization</t>
  </si>
  <si>
    <t>IST-Werte Organisation</t>
  </si>
  <si>
    <t>Actual values of organization</t>
  </si>
  <si>
    <t>Kategorie</t>
  </si>
  <si>
    <t>Category</t>
  </si>
  <si>
    <t>Kein geschultes oder in ausreichender Anzahl verfügbares Personal,
Qualitätsbeeinträchtigun-gen möglich (4)</t>
  </si>
  <si>
    <t>No trained personnel or not enough personnel available
negative quality impacts possible *4</t>
  </si>
  <si>
    <t>Qualifiziertes Personal nicht in ausreichender Anzahl verfügbar:
Qualitätsbeeinträchtigungen möglich
Arbeits- und/oder Prüfanweisungen unvollständig</t>
  </si>
  <si>
    <t>Not enough qualified personnel available:
negative quality impacts possible
work and/or inspection instructions not completely available</t>
  </si>
  <si>
    <t xml:space="preserve">Kein Serienwerkstoff oder andere Verarbeitung,
Kundenakzeptanz liegt vor </t>
  </si>
  <si>
    <t xml:space="preserve">No series material or other processing
customer acceptance granted </t>
  </si>
  <si>
    <t>Kein Serienwerkstoff,
Spezifikation nicht erfüllt/nicht nachgewiesen</t>
  </si>
  <si>
    <t>No series material
specification not met/not verified.</t>
  </si>
  <si>
    <t>Kennung/DUNS</t>
  </si>
  <si>
    <t>Identification/DUNS</t>
  </si>
  <si>
    <t>Kennzeichnung der Lieferung</t>
  </si>
  <si>
    <t>Delivery identification</t>
  </si>
  <si>
    <t>Kommentar</t>
  </si>
  <si>
    <t>Comment</t>
  </si>
  <si>
    <t>Kommentar Kunde</t>
  </si>
  <si>
    <t>Comment of customer</t>
  </si>
  <si>
    <t>Kommentar Organisation</t>
  </si>
  <si>
    <t>To be provided by the customer</t>
  </si>
  <si>
    <t>Konstruktions-, Entwicklungsfreigaben</t>
  </si>
  <si>
    <t>Design, development approvals</t>
  </si>
  <si>
    <t>Konstruktions-, Entwicklungsfreigaben der Organisation bei Entwicklungsverantwortung entsprechend Vereinbarung</t>
  </si>
  <si>
    <t>Design, engineering approvals by organization in case of development responsibility as per agreement</t>
  </si>
  <si>
    <t>Kontaktinformationen</t>
  </si>
  <si>
    <t>Contact information</t>
  </si>
  <si>
    <t>Korrosion</t>
  </si>
  <si>
    <t>Corrosion</t>
  </si>
  <si>
    <t>Korrosionsprüfung</t>
  </si>
  <si>
    <t>Corrosion test</t>
  </si>
  <si>
    <t>Kunde</t>
  </si>
  <si>
    <t>Customer</t>
  </si>
  <si>
    <t>Kunde (Empfänger)</t>
  </si>
  <si>
    <t>Customer (recipient)</t>
  </si>
  <si>
    <t>Kunden-/Serientauglich (Anforderungen erfüllt oder Abweichungen nach Risikoanalyse akzeptiert)</t>
  </si>
  <si>
    <t>Customer-ready (requirements met or deviations accepted after risk analysis)</t>
  </si>
  <si>
    <t>Kundentauglich/Serientauglich</t>
  </si>
  <si>
    <t>Customer-ready/Ready for series production</t>
  </si>
  <si>
    <t>Kunden-/Serientauglich nach Risikobewertung,
aktualisierte PPF-Dokumentation erforderlich</t>
  </si>
  <si>
    <t xml:space="preserve"> Customer-ready after risk assessment
Updated PPA documentation required</t>
  </si>
  <si>
    <t>Kundenteilnahme bei Prozessabnahme gewünscht</t>
  </si>
  <si>
    <t>Customer participation desired for process acceptance</t>
  </si>
  <si>
    <t>Laborqualifizierung</t>
  </si>
  <si>
    <t>Laboratory qualification</t>
  </si>
  <si>
    <t>Lacktechnik</t>
  </si>
  <si>
    <t>Paint technology</t>
  </si>
  <si>
    <t>Lieferantennummer/ 
DUNS-Code</t>
  </si>
  <si>
    <t>Supplier number/ 
DUNS Code:</t>
  </si>
  <si>
    <t>Liefermenge</t>
  </si>
  <si>
    <t>Delivery quantity</t>
  </si>
  <si>
    <t>Lieferscheinnummer</t>
  </si>
  <si>
    <t>Delivery note number</t>
  </si>
  <si>
    <t>Lieferstandort</t>
  </si>
  <si>
    <t>Delivery location</t>
  </si>
  <si>
    <t xml:space="preserve">Liste bekannter Fehler </t>
  </si>
  <si>
    <t xml:space="preserve">List of known errors </t>
  </si>
  <si>
    <t>Logistics *1</t>
  </si>
  <si>
    <t>Logistik: wenn zutreffend bewerten
- zum Kunden
- innerhalb der Organisation
- von Lieferanten
(z. B. Transport-, Verpackungsvorschriften erstellt, Serienverpackung in vereinbarter Menge vorhanden, keine Qualitätsbeeinträchtigung in der Serie zu erwarten)</t>
  </si>
  <si>
    <t>Logistics: if applicable evaluate:
- towards customer
- within the organization
- from supplier
(e.g. transport, packaging specification created; serial packaging in agreed quantity available, no negative quality impacts to expect)</t>
  </si>
  <si>
    <t>E-Mail</t>
  </si>
  <si>
    <t>E-mail</t>
  </si>
  <si>
    <t>Maß</t>
  </si>
  <si>
    <t>Dimension</t>
  </si>
  <si>
    <t>Maßlich n. i. O.</t>
  </si>
  <si>
    <t>Dimensionally NOK</t>
  </si>
  <si>
    <t>Materialdaten per IMDS</t>
  </si>
  <si>
    <t>Material data via IMDS</t>
  </si>
  <si>
    <t>Mechanische Kennwerte</t>
  </si>
  <si>
    <t>Mechanical measures</t>
  </si>
  <si>
    <t>Merkmale abgesichert</t>
  </si>
  <si>
    <t>Characteristics assured</t>
  </si>
  <si>
    <t>Messtechnik (optional)</t>
  </si>
  <si>
    <t>Measuring department (optional)</t>
  </si>
  <si>
    <t>Metallographie</t>
  </si>
  <si>
    <t>Metallography</t>
  </si>
  <si>
    <t>Mindestens eine Produktionseinheit abgenommen (2)</t>
  </si>
  <si>
    <t>Mitgeltende Unterlagen zum PPF-Verfahren</t>
  </si>
  <si>
    <t>Applicable documents for the PPA procedure</t>
  </si>
  <si>
    <t>Muster inkl. Fertigungsdokumentation</t>
  </si>
  <si>
    <t>Sample including production documentation</t>
  </si>
  <si>
    <t>Mustergewicht [kg]</t>
  </si>
  <si>
    <t>Sample weight [kg]</t>
  </si>
  <si>
    <t>Mustervorstellung</t>
  </si>
  <si>
    <t>Sample presentation</t>
  </si>
  <si>
    <t>NA</t>
  </si>
  <si>
    <t>Nachforderung 
Vorzulegende Dokumente zu offenen Prüfgebieten</t>
  </si>
  <si>
    <t>Subsequent requirement
Documents to be submitted about open test areas</t>
  </si>
  <si>
    <t>Nachforderung/Begründung</t>
  </si>
  <si>
    <t>Subsequent requirement / reason</t>
  </si>
  <si>
    <t>Nachweis einer Prozessbewertung (z. B. Automotive Spice)</t>
  </si>
  <si>
    <t>Documentation of a process evaluation (e.g. VDA Automotive Spice)</t>
  </si>
  <si>
    <t>Nachweis Einhaltung werkstoffspezifischer Kundennormen</t>
  </si>
  <si>
    <t>Evidence of compliance with material related customer standards</t>
  </si>
  <si>
    <t>Nachweis Umsetzung der Anforderungen 6.3 u. 6.4</t>
  </si>
  <si>
    <t>Implementation of the requirements from 6.3 and 6.4, especially the Special Characteristics</t>
  </si>
  <si>
    <t>Deliverable</t>
  </si>
  <si>
    <t>Nachweise zum Produktionsprozess</t>
  </si>
  <si>
    <t>Deliverables of production process</t>
  </si>
  <si>
    <t xml:space="preserve">Nachweise zur Einhaltung gesetzlicher Anforderungen </t>
  </si>
  <si>
    <t xml:space="preserve">Evidence of compliance with statutory requirements </t>
  </si>
  <si>
    <t>Nachweise zum Produkt</t>
  </si>
  <si>
    <t>Deliverables of product</t>
  </si>
  <si>
    <t>Nachweise zur Produktentwicklung</t>
  </si>
  <si>
    <t>Deliverables of product development</t>
  </si>
  <si>
    <t>Nachweise zur Produktionsprozessentwicklung</t>
  </si>
  <si>
    <t>Deliverables of production process development</t>
  </si>
  <si>
    <t>Nachweise zur Software</t>
  </si>
  <si>
    <t>Deliverables for software</t>
  </si>
  <si>
    <t>Nachweise zur Validierung des Produktes</t>
  </si>
  <si>
    <t>Deliverables of the validation of the product</t>
  </si>
  <si>
    <t>Nachweise zur Validierung des Produktionsprozesses</t>
  </si>
  <si>
    <t>Deliverables of the validation of the production process</t>
  </si>
  <si>
    <t>Nachweiskategorie</t>
  </si>
  <si>
    <t>Deliverable category</t>
  </si>
  <si>
    <t>Name der Organisation</t>
  </si>
  <si>
    <t>Name of organization</t>
  </si>
  <si>
    <t>Name des Kunden</t>
  </si>
  <si>
    <t>Name of customer</t>
  </si>
  <si>
    <t>Neue Spezifikation</t>
  </si>
  <si>
    <t>New specification</t>
  </si>
  <si>
    <t>Neues PPF-Verfahren erforderlich</t>
  </si>
  <si>
    <t>New PPA procedure required</t>
  </si>
  <si>
    <t>Neuteil</t>
  </si>
  <si>
    <t>New part</t>
  </si>
  <si>
    <t>Nicht anwendbar</t>
  </si>
  <si>
    <t>Not applicable</t>
  </si>
  <si>
    <t>Nicht gemäß Prozessablauf, aber keine Qualitäts-beeinträchtigungen in der Serie zu erwarten</t>
  </si>
  <si>
    <t>Not according to process sequence but no negative quality impacts expected in series production</t>
  </si>
  <si>
    <t>Not customer-ready / 
Not ready for series production</t>
  </si>
  <si>
    <t>Nicht kunden- oder serientauglich bzw. noch nicht freigegeben</t>
  </si>
  <si>
    <t>Not customer-ready or not approved yet</t>
  </si>
  <si>
    <t>Nicht verbaubar</t>
  </si>
  <si>
    <t>Not capable for assembly</t>
  </si>
  <si>
    <t>Normen</t>
  </si>
  <si>
    <t>Standards</t>
  </si>
  <si>
    <t>Nr.</t>
  </si>
  <si>
    <t>No.</t>
  </si>
  <si>
    <t>Oberfläche/ Struktur
Farbe/Narbung</t>
  </si>
  <si>
    <t>Surface / structure
color / graining</t>
  </si>
  <si>
    <t>Oberfläche, Narbung</t>
  </si>
  <si>
    <t>Surface, graining</t>
  </si>
  <si>
    <t>Oberflächenanforderung</t>
  </si>
  <si>
    <t>Surface requirement</t>
  </si>
  <si>
    <t>Ordnungs-    nummer</t>
  </si>
  <si>
    <t>Order number</t>
  </si>
  <si>
    <t>Organisation</t>
  </si>
  <si>
    <t>Organization</t>
  </si>
  <si>
    <t>Organization:</t>
  </si>
  <si>
    <t>Original</t>
  </si>
  <si>
    <t>Papierform</t>
  </si>
  <si>
    <t>Paper form</t>
  </si>
  <si>
    <t>PDF-Format</t>
  </si>
  <si>
    <t>PDF format</t>
  </si>
  <si>
    <t>Personal</t>
  </si>
  <si>
    <t>Human Resources</t>
  </si>
  <si>
    <t>Personal nur eingeschränkt verfügbar/geschult, keine Qualitätsbeeinträchtigun-gen zu erwarten (3)</t>
  </si>
  <si>
    <t>Only limited personnel available / trained, no negative quality impacts expected *3</t>
  </si>
  <si>
    <t>Personal nur eingeschränkt verfügbar/qualifiziert, keine Qualitätsbeeinträchtigungen zu erwarten:
- Anzahl und Qualifikationsgrad müssen noch optimiert werden
- Arbeits- und Prüfanweisungen vollständig</t>
  </si>
  <si>
    <t>Only limited personnel available/qualified, no negative quality impacts expected:
- number and qualification still have to be optimized
- work and inspection instructions completely available</t>
  </si>
  <si>
    <t>Portal</t>
  </si>
  <si>
    <t>PPF-Bewertung</t>
  </si>
  <si>
    <t>PPA evaluation</t>
  </si>
  <si>
    <t>PPF-Status Lieferkette</t>
  </si>
  <si>
    <t>PPA status of supply chain</t>
  </si>
  <si>
    <t>PPF-Status Lieferkette*</t>
  </si>
  <si>
    <t>PPA status of supply chain*</t>
  </si>
  <si>
    <t>PPF-Termin</t>
  </si>
  <si>
    <t>PPA date</t>
  </si>
  <si>
    <t>PPF-Verfahren für Produktfamilie</t>
  </si>
  <si>
    <t>PPA procedure for product family</t>
  </si>
  <si>
    <t>PPF-Verfahren zum Kunden abgeschlossen</t>
  </si>
  <si>
    <t>PPA procedure towards customer closed</t>
  </si>
  <si>
    <t>Probeentnahmeplan</t>
  </si>
  <si>
    <t>Sample extraction plan</t>
  </si>
  <si>
    <t>Produktänderung</t>
  </si>
  <si>
    <t>Product change</t>
  </si>
  <si>
    <t>Produktbezogene Nachweise</t>
  </si>
  <si>
    <t>Product-related deliverables</t>
  </si>
  <si>
    <t>Produktionsdatum</t>
  </si>
  <si>
    <t>Production date</t>
  </si>
  <si>
    <t>Produktionseinrichtungen nicht abgenommen (2)</t>
  </si>
  <si>
    <t>Production facilities not accepted *2</t>
  </si>
  <si>
    <t>Produktionskapazität</t>
  </si>
  <si>
    <t>Production capacity</t>
  </si>
  <si>
    <t>Produktionslenkungsplan</t>
  </si>
  <si>
    <t>Control plan (CP)</t>
  </si>
  <si>
    <t>Produktionsstandort</t>
  </si>
  <si>
    <t>Production location</t>
  </si>
  <si>
    <t>Produktions-     standort</t>
  </si>
  <si>
    <t>Produktionsstückzahl 
mit Sondermaßnahmen nicht erreichbar</t>
  </si>
  <si>
    <t>Production quantity
not reachable with special measures</t>
  </si>
  <si>
    <t>Projektleiter (optional)</t>
  </si>
  <si>
    <t>Project manager (optional)</t>
  </si>
  <si>
    <t>Prozess</t>
  </si>
  <si>
    <t>Process</t>
  </si>
  <si>
    <t>Prozessablaufdiagramm</t>
  </si>
  <si>
    <t>Process flowchart</t>
  </si>
  <si>
    <t>Produktionsprozessabnahme erforderlich</t>
  </si>
  <si>
    <t>Process acceptance required (see above)</t>
  </si>
  <si>
    <t>Prozessänderung</t>
  </si>
  <si>
    <t>Production process change</t>
  </si>
  <si>
    <t>Produktionsprozess-bezogene und generelle Nachweise</t>
  </si>
  <si>
    <t>Productionprocess-related and general deliverables</t>
  </si>
  <si>
    <t>Prozess-FMEA</t>
  </si>
  <si>
    <t>Process FMEA</t>
  </si>
  <si>
    <t>Prüf-/Messprotokolle bzw. Abnahmeprotokolle für Lehren</t>
  </si>
  <si>
    <t>Test/measurement reports or acceptance test reports for gages</t>
  </si>
  <si>
    <t>Prüfgebiet</t>
  </si>
  <si>
    <t>Test area</t>
  </si>
  <si>
    <t>Prüfmittel</t>
  </si>
  <si>
    <t>Test equipment</t>
  </si>
  <si>
    <t>Prüfmittelfähigkeitsnachweis Produkt u. Produktionsprozess</t>
  </si>
  <si>
    <t>Measurement equipment analysis studies product and production process</t>
  </si>
  <si>
    <t>Prüfmittelliste Produkt und Produktionsprozess</t>
  </si>
  <si>
    <t>Test equipment list for product and production process</t>
  </si>
  <si>
    <t>Prüfungen durch Kunde</t>
  </si>
  <si>
    <t>Tests by customer</t>
  </si>
  <si>
    <t>Prüfvorschriften</t>
  </si>
  <si>
    <t>Test regulations</t>
  </si>
  <si>
    <t>Qualitätsbeeinträchtigun-gen möglich</t>
  </si>
  <si>
    <t>Negative quality impacts possible</t>
  </si>
  <si>
    <t>Qualitäts-management</t>
  </si>
  <si>
    <t>Quality management</t>
  </si>
  <si>
    <t xml:space="preserve">Reference to contractually stipulated quality requirements </t>
  </si>
  <si>
    <t>Referenz-Berichtsnummer Kunden</t>
  </si>
  <si>
    <t>Reference report number of customer</t>
  </si>
  <si>
    <t>Referenz-Berichtsnummer Organisation</t>
  </si>
  <si>
    <t>Reference report number of organization</t>
  </si>
  <si>
    <t>Referenzmuster</t>
  </si>
  <si>
    <t>Master sample</t>
  </si>
  <si>
    <t>Requalifikation</t>
  </si>
  <si>
    <t>Requalification</t>
  </si>
  <si>
    <t>Risikobewertung</t>
  </si>
  <si>
    <t>Risk assessment</t>
  </si>
  <si>
    <t>Rohteilmessung</t>
  </si>
  <si>
    <t>Raw part measurement</t>
  </si>
  <si>
    <t>rot</t>
  </si>
  <si>
    <t>Sachnummer</t>
  </si>
  <si>
    <t>Part Number</t>
  </si>
  <si>
    <t>Schnitte</t>
  </si>
  <si>
    <t>Sections</t>
  </si>
  <si>
    <t>Stufe 1</t>
  </si>
  <si>
    <t>Step 1</t>
  </si>
  <si>
    <t>Stufe 2</t>
  </si>
  <si>
    <t>Step 2</t>
  </si>
  <si>
    <t>Stufe 3</t>
  </si>
  <si>
    <t>Step 3</t>
  </si>
  <si>
    <t>Stufe 4</t>
  </si>
  <si>
    <t>Step 4</t>
  </si>
  <si>
    <t>Schritt bei gestuftem PPF-Verfahren</t>
  </si>
  <si>
    <t>Step for stepped PPA procedure</t>
  </si>
  <si>
    <t>Selbstbeurteilung Organisation</t>
  </si>
  <si>
    <t>Self-assessment of organization</t>
  </si>
  <si>
    <t>Selbstbeurteilung Produkt</t>
  </si>
  <si>
    <t xml:space="preserve">Self-assessment product </t>
  </si>
  <si>
    <t>Selbstbeurteilung Produkt, Produktionsprozess und ggf. Software</t>
  </si>
  <si>
    <t xml:space="preserve">Self-assessment for product, process, SW (if appl.) </t>
  </si>
  <si>
    <t>Selbstbeurteilung Produktionsprozess</t>
  </si>
  <si>
    <t xml:space="preserve">Self-assessment production process </t>
  </si>
  <si>
    <t>Serienwerkstoff
gemäß Spezifikation</t>
  </si>
  <si>
    <t>Series material
acc. to specification</t>
  </si>
  <si>
    <t>Serienwerkzeug 
abgenommen</t>
  </si>
  <si>
    <t>Series tool
accepted</t>
  </si>
  <si>
    <t>Serienwerkzeug/Kleinserienwerkzeug vorhanden, Optimierung(en) noch nötig, aber keine Qualitätsbeeinträchtigun-gen in der Serie zu erwarten</t>
  </si>
  <si>
    <t>Series tool / small series tool available, optimization(s) still necessary, but no negative quality impacts expected in series production</t>
  </si>
  <si>
    <t>Setzteile</t>
  </si>
  <si>
    <t>Directed parts</t>
  </si>
  <si>
    <t>Setzteile mit Q-Verantwortung der Organisation</t>
  </si>
  <si>
    <t>Directed parts with Q-responsibility of organization</t>
  </si>
  <si>
    <t>Setzteile mit Q-Verantwortung des Kunden</t>
  </si>
  <si>
    <t>Directed parts with Q-responsibility of customer</t>
  </si>
  <si>
    <t>Sind Alternativlieferanten vorgesehen?</t>
  </si>
  <si>
    <t>Are alternative deliveries provided for</t>
  </si>
  <si>
    <t>Sind Ausweichmaschinen oder -prozesse geplant?</t>
  </si>
  <si>
    <t>Are deviating machines or processes planned</t>
  </si>
  <si>
    <t>Software deliverables</t>
  </si>
  <si>
    <t>Softwarefreigabe</t>
  </si>
  <si>
    <t>Software approval</t>
  </si>
  <si>
    <t>Softwarefreigabe erforderlich</t>
  </si>
  <si>
    <t>Software approval required</t>
  </si>
  <si>
    <t>Softwarestand</t>
  </si>
  <si>
    <t>Software version</t>
  </si>
  <si>
    <t>Sonstiges</t>
  </si>
  <si>
    <t>Other</t>
  </si>
  <si>
    <t>Spezifika-  tion erfüllt</t>
  </si>
  <si>
    <t>Speci-
fication met</t>
  </si>
  <si>
    <t>Sprachauswahl</t>
  </si>
  <si>
    <t>Standardlehrenbericht</t>
  </si>
  <si>
    <t>Standard gage report</t>
  </si>
  <si>
    <t>Standardmessbericht (alle Zeichnungsmerkmale)</t>
  </si>
  <si>
    <t>Standard measurement report (all drawing characteristics)</t>
  </si>
  <si>
    <t>SW-Einsatzfreigabe (z. B. Anlage 5 „Deckblatt PPF Software“)</t>
  </si>
  <si>
    <t>Software release (e.g. Appendix 5 "Cover sheet for PPA software")</t>
  </si>
  <si>
    <t>Technische Kundenunterlagen</t>
  </si>
  <si>
    <t>Technical customer documents</t>
  </si>
  <si>
    <t>Technische Sauberkeit</t>
  </si>
  <si>
    <t>Technical cleanliness</t>
  </si>
  <si>
    <t xml:space="preserve">Technische Spezifikationen </t>
  </si>
  <si>
    <t xml:space="preserve">Technical specifications </t>
  </si>
  <si>
    <t>Teil 1</t>
  </si>
  <si>
    <t>Part 1</t>
  </si>
  <si>
    <t>Teil 2</t>
  </si>
  <si>
    <t>Part 2</t>
  </si>
  <si>
    <t>Teil 3</t>
  </si>
  <si>
    <t>Part 3</t>
  </si>
  <si>
    <t>Teil 4</t>
  </si>
  <si>
    <t>Part 4</t>
  </si>
  <si>
    <t>Teil 5</t>
  </si>
  <si>
    <t>Part 5</t>
  </si>
  <si>
    <t>Teilebündelung/Produktfamilien</t>
  </si>
  <si>
    <t>Part grouping / Product families</t>
  </si>
  <si>
    <t>Teilelebenslauf</t>
  </si>
  <si>
    <t>Part history</t>
  </si>
  <si>
    <t>Teilelebenslauf in der Serie</t>
  </si>
  <si>
    <t>Part history in series production</t>
  </si>
  <si>
    <t>Telefon</t>
  </si>
  <si>
    <t>Telephone</t>
  </si>
  <si>
    <t>Terminabstimmung</t>
  </si>
  <si>
    <t>Scheduling</t>
  </si>
  <si>
    <t>Übermittlung der PPF-Unterlagen</t>
  </si>
  <si>
    <t>Submission of PPA documents</t>
  </si>
  <si>
    <t>Übermittlungssprache des PPF-Verfahrens</t>
  </si>
  <si>
    <t>PPA procedure submission language</t>
  </si>
  <si>
    <t>Unterlagen</t>
  </si>
  <si>
    <t>Documents</t>
  </si>
  <si>
    <t>Unterschrift</t>
  </si>
  <si>
    <t>Signature</t>
  </si>
  <si>
    <t>Varianten</t>
  </si>
  <si>
    <t>Variants</t>
  </si>
  <si>
    <t>Varianten-PPF</t>
  </si>
  <si>
    <t>Variant PPA</t>
  </si>
  <si>
    <t>Varianten-PPF zu bereits vorgelegtem PPF-Verfahren</t>
  </si>
  <si>
    <t>Variant PPA for PPA procedure already submitted</t>
  </si>
  <si>
    <t>Verbaubar 
ohne Mehraufwand</t>
  </si>
  <si>
    <t>Capable for assembly
with no additional expenditure</t>
  </si>
  <si>
    <t xml:space="preserve">Verbaubar mit Mehraufwand,
Kundenakzeptanz liegt vor </t>
  </si>
  <si>
    <t xml:space="preserve">Capable for assembly with additional expenditure
customer acceptance granted </t>
  </si>
  <si>
    <t>Verbaubarkeit</t>
  </si>
  <si>
    <t xml:space="preserve">customer acceptance granted </t>
  </si>
  <si>
    <t>Verbaubarkeit (beim Kunden)</t>
  </si>
  <si>
    <t>Assembly capability (at customer site)</t>
  </si>
  <si>
    <t>Vereinbarte Produktions-stückzahl</t>
  </si>
  <si>
    <t>Agreed production quantity</t>
  </si>
  <si>
    <t>Vereinbarte Produktionsstückzahl: 
Produktionseinrichtungen beziehen sich auf Linien/Anlagen/Maschinen/Werkzeuge/Kavitäten/Nester</t>
  </si>
  <si>
    <t>Agreed production quantity:
Production equipment refers to lines / equipments / machines / tools / jigs / cavities</t>
  </si>
  <si>
    <t>Vereinbarte Vorgehensweise (z. B. Dauer bzw. Stückzahl des Tests)</t>
  </si>
  <si>
    <t>Agreed procedure (e.g. duration, test quantity)</t>
  </si>
  <si>
    <t>Version</t>
  </si>
  <si>
    <t>Version/ Datum</t>
  </si>
  <si>
    <t>Version / Date</t>
  </si>
  <si>
    <t>Vollständig vorhanden/abgenommen,
Fähigkeit nachgewiesen</t>
  </si>
  <si>
    <t>Completely available / accepted
capability verified</t>
  </si>
  <si>
    <t>Vom Kunden zur Verfügung zu stellen</t>
  </si>
  <si>
    <t>von</t>
  </si>
  <si>
    <t>of</t>
  </si>
  <si>
    <t>Von der Organisation zur Verfügung zu stellen</t>
  </si>
  <si>
    <t>To be provided by the organization</t>
  </si>
  <si>
    <t>Vorlage erforderlich</t>
  </si>
  <si>
    <t>Submission required</t>
  </si>
  <si>
    <t>Werkstoff</t>
  </si>
  <si>
    <t>Material</t>
  </si>
  <si>
    <t>Werkstoff (Festigkeit, physikalische Eigenschaften, …)</t>
  </si>
  <si>
    <t>Material (strength, physical properties, etc.)</t>
  </si>
  <si>
    <t>Werkstofftechnik (optional)</t>
  </si>
  <si>
    <t>Material department (optional)</t>
  </si>
  <si>
    <t>Werkzeuge</t>
  </si>
  <si>
    <t>Tools</t>
  </si>
  <si>
    <t>Werkzeuge (mit Stückzahl/Anzahl Nester und Information zum Werkzeugkonzept)</t>
  </si>
  <si>
    <t>Tools (with quantity/number of cavities and information about tool concept)</t>
  </si>
  <si>
    <t>Wiedernutzung &gt; 12 Monate Stillstand</t>
  </si>
  <si>
    <t>Re-use &gt; 12 months standstill</t>
  </si>
  <si>
    <t>Zeichnungsnummer</t>
  </si>
  <si>
    <t>Drawing number</t>
  </si>
  <si>
    <t>Zonenfestlegung für optische Beurteilung</t>
  </si>
  <si>
    <t>Zone definition for optical assessment</t>
  </si>
  <si>
    <t>Zur Verfügung zu stellende Schnittstellenbauteile und Hilfsmittel</t>
  </si>
  <si>
    <t>Interface components and auxiliary materials to be made available</t>
  </si>
  <si>
    <t>Zuverlässigkeit</t>
  </si>
  <si>
    <t>Reliability</t>
  </si>
  <si>
    <t>Bericht</t>
  </si>
  <si>
    <t>Report</t>
  </si>
  <si>
    <t>Eingabe erforderlich, sofern nicht mit „Anforderung erfüllt“ bewertet</t>
  </si>
  <si>
    <t>Input mandatory, if other evaluation then "Requirements met"</t>
  </si>
  <si>
    <t>Bestandteil Requalifikation</t>
  </si>
  <si>
    <t>Scope of "Requalifikation" (L.I. &amp; funct. test)</t>
  </si>
  <si>
    <t>Abstimmung Requalifikation</t>
  </si>
  <si>
    <t>Alignment "Requalifikation" (L.I. &amp; funct. test)</t>
  </si>
  <si>
    <t>Requalifikationsintervall</t>
  </si>
  <si>
    <t>Intervall "Requalifikation" (L.I. &amp; funct. test)</t>
  </si>
  <si>
    <t>Weitergabe an den Kunden</t>
  </si>
  <si>
    <t>Forward to customer</t>
  </si>
  <si>
    <t>Nur Nachweis</t>
  </si>
  <si>
    <t>Evidence only</t>
  </si>
  <si>
    <t>Dokumentation</t>
  </si>
  <si>
    <t>Documentation</t>
  </si>
  <si>
    <t>Liegen bei der Requalifikation Abweichungen zu den Spezifikationen vor, ist der Kunde in jedem Fall zu informieren.</t>
  </si>
  <si>
    <t>In case deviations to specifications are discovered during "Requalifikation" (L.I: &amp; funct. test), the customer has to be informed.</t>
  </si>
  <si>
    <t>PPA Agreement</t>
  </si>
  <si>
    <t>Änd.-Nummer Organisation</t>
  </si>
  <si>
    <t>Change number organization</t>
  </si>
  <si>
    <t>Verantwortliche Person</t>
  </si>
  <si>
    <t>Responsible person</t>
  </si>
  <si>
    <t>Kopfdaten</t>
  </si>
  <si>
    <t>Header</t>
  </si>
  <si>
    <t>6.1 Deckblatt PPF Software</t>
  </si>
  <si>
    <t xml:space="preserve">6.1 Cover sheet for PPA software </t>
  </si>
  <si>
    <t>Auszufüllen von Organisation</t>
  </si>
  <si>
    <t>To be filled out by the organization</t>
  </si>
  <si>
    <t>Erstellungsdatum</t>
  </si>
  <si>
    <t>Report date</t>
  </si>
  <si>
    <t>Sachnummer (Kunde)</t>
  </si>
  <si>
    <t xml:space="preserve">Part number (customer) </t>
  </si>
  <si>
    <t>Stücklistenreferenz (Kunde)</t>
  </si>
  <si>
    <t>Benennung des Kunden</t>
  </si>
  <si>
    <t>Release name (customer)</t>
  </si>
  <si>
    <t>Sachnummer (Organisation)
z. B. FSW-release: 18A-EMS71-ME0850</t>
  </si>
  <si>
    <t>Part number (organization)
e.g. FSW-release: 18A-EMS71-ME0850</t>
  </si>
  <si>
    <t>Beschreibung der Software</t>
  </si>
  <si>
    <t>Description of software</t>
  </si>
  <si>
    <t>Produktspezifischer Kenner/Schlüssel</t>
  </si>
  <si>
    <t>Product-specific identifier/key</t>
  </si>
  <si>
    <t>Prüfsumme</t>
  </si>
  <si>
    <t>Checksum</t>
  </si>
  <si>
    <t>Angaben zu verwendeten Softwaremodulen (Eigen- und Fremdanteile sind aufzuführen)</t>
  </si>
  <si>
    <t>Eigenständiges Softwarepaket</t>
  </si>
  <si>
    <t>Independent software package</t>
  </si>
  <si>
    <t>HW-Verwendung</t>
  </si>
  <si>
    <t>Assembled in following HW</t>
  </si>
  <si>
    <t>Betriebssystem</t>
  </si>
  <si>
    <t>Operating system</t>
  </si>
  <si>
    <t>Diagnoseerkennung</t>
  </si>
  <si>
    <t>Diagnosis version</t>
  </si>
  <si>
    <t>ASIL-Einstufung</t>
  </si>
  <si>
    <t>ASIL classification</t>
  </si>
  <si>
    <t>Kompa-tibilität zur Spezifi-kation</t>
  </si>
  <si>
    <t>Compatibility with specification</t>
  </si>
  <si>
    <t>erfüllt</t>
  </si>
  <si>
    <t>Fulfilled</t>
  </si>
  <si>
    <t>nicht erfüllt</t>
  </si>
  <si>
    <t>Not Fulfilled</t>
  </si>
  <si>
    <t>(6.6) FOSS-Freigabe</t>
  </si>
  <si>
    <t>(6.6) FOSS-Approval</t>
  </si>
  <si>
    <t>liegt vor</t>
  </si>
  <si>
    <t>Available</t>
  </si>
  <si>
    <t>liegt nicht vor</t>
  </si>
  <si>
    <t>Not available</t>
  </si>
  <si>
    <t>nicht relevant</t>
  </si>
  <si>
    <t>Not relevant</t>
  </si>
  <si>
    <t>Auslöser</t>
  </si>
  <si>
    <t>Trigger</t>
  </si>
  <si>
    <t>Initiales PPF-Verfahren</t>
  </si>
  <si>
    <t>Initial PPA procedure</t>
  </si>
  <si>
    <t>PPF-Verfahren aufgrund von Änderungen</t>
  </si>
  <si>
    <t>PPA procedure due to changes</t>
  </si>
  <si>
    <t>Anforderung nicht erfüllt</t>
  </si>
  <si>
    <t>Datum der letzten Prozessbewertung</t>
  </si>
  <si>
    <t>Methode zur Prozessbewertung</t>
  </si>
  <si>
    <t>Process evaluation method</t>
  </si>
  <si>
    <t>Ergebnis der Prozessbewertung</t>
  </si>
  <si>
    <t>Process evaluation result</t>
  </si>
  <si>
    <t>Spezifikation und Nachweise</t>
  </si>
  <si>
    <t>Specification and deliverables</t>
  </si>
  <si>
    <t>Details zur Verwendung von Softwaremodulen</t>
  </si>
  <si>
    <t>Details for usage of software modules</t>
  </si>
  <si>
    <t>SW-SNR</t>
  </si>
  <si>
    <t>SW-PNR</t>
  </si>
  <si>
    <t>Customer description</t>
  </si>
  <si>
    <t>Bezeichnung der Organisation</t>
  </si>
  <si>
    <t>Designation of organization</t>
  </si>
  <si>
    <t>Testreport</t>
  </si>
  <si>
    <t>Test report</t>
  </si>
  <si>
    <t>Freigabestatus</t>
  </si>
  <si>
    <t>Approval status</t>
  </si>
  <si>
    <t>Einsatzempfehlung der Organisation</t>
  </si>
  <si>
    <t>Usage recommendation of organization</t>
  </si>
  <si>
    <t>(Von einer autorisierten Person bei der Organisation durch rechtsverbindliche Unterschrift [schriftlich, elektronisch] gegebene Erlaubnis, die Software für den vorgesehenen Einsatzzweck zu benutzen)</t>
  </si>
  <si>
    <t>(To use the software for the intended application by an authorized person with the organization thorough permission granted via legally binding signature (handwritten, electronic))</t>
  </si>
  <si>
    <t>(Von einer autorisierten Person beim Kunden durch rechtsverbindliche Unterschrift [schriftlich, elektronisch] gegebene Erlaubnis, die Software für den vorgesehenen Einsatzzweck zu benutzen)</t>
  </si>
  <si>
    <t>(To use the software for the intended application by an authorized person with the customer company thorough permission granted via legally binding signature (handwritten, electronic))</t>
  </si>
  <si>
    <t>Angaben zur Software</t>
  </si>
  <si>
    <t>Description about Software</t>
  </si>
  <si>
    <t>Product specific identifier/key</t>
  </si>
  <si>
    <t>Durchgeführte Prüfungen</t>
  </si>
  <si>
    <t xml:space="preserve"> Tests completed</t>
  </si>
  <si>
    <t>Allgemeine Angaben zur Hardware (Mindestanforderung)</t>
  </si>
  <si>
    <t>General information about hardware (minimum requirement)</t>
  </si>
  <si>
    <t>Prozessor</t>
  </si>
  <si>
    <t>Microcontroller</t>
  </si>
  <si>
    <t>Prozessorfrequenz</t>
  </si>
  <si>
    <t>Microcontroller frequency</t>
  </si>
  <si>
    <t>Quarzfrequenz</t>
  </si>
  <si>
    <t>Quartz frequency</t>
  </si>
  <si>
    <t>Speicherauslastung (Messung)</t>
  </si>
  <si>
    <t>Memory utilization (measurement)</t>
  </si>
  <si>
    <t>Komponente</t>
  </si>
  <si>
    <t>Belegt [kB]</t>
  </si>
  <si>
    <t>Used [kB]</t>
  </si>
  <si>
    <t>Verfügbar [kB]</t>
  </si>
  <si>
    <t>Available [kB]</t>
  </si>
  <si>
    <t>Belegt [%]</t>
  </si>
  <si>
    <t>Used [%]</t>
  </si>
  <si>
    <t>ROM</t>
  </si>
  <si>
    <t>RAM</t>
  </si>
  <si>
    <t>EEPROM</t>
  </si>
  <si>
    <t>Harddisk</t>
  </si>
  <si>
    <t>Harddisc</t>
  </si>
  <si>
    <t>Spezifikation erfüllt</t>
  </si>
  <si>
    <t>Specification met</t>
  </si>
  <si>
    <t>Prozessorlast Initial</t>
  </si>
  <si>
    <t>Processor load Initial</t>
  </si>
  <si>
    <t>Prozessorlast Betrieb</t>
  </si>
  <si>
    <t>Processor load Operation</t>
  </si>
  <si>
    <t>Prozessorlast Peak</t>
  </si>
  <si>
    <t>Processor load Peak</t>
  </si>
  <si>
    <t>Prozessorauslastung</t>
  </si>
  <si>
    <t>Processor utilization</t>
  </si>
  <si>
    <t>Prozessorauslastung (Messung)</t>
  </si>
  <si>
    <t>Processor utilization (measurement)</t>
  </si>
  <si>
    <t>Referenz zur Dokumentation</t>
  </si>
  <si>
    <t>Reference to documentation</t>
  </si>
  <si>
    <t>Stand der Dokumentation</t>
  </si>
  <si>
    <t>Status of documentation</t>
  </si>
  <si>
    <t>Zugrundeliegende Konfiguration/Baseline</t>
  </si>
  <si>
    <t>Aligned configuration / baseline</t>
  </si>
  <si>
    <t>Review und Freigabe letzter Stand</t>
  </si>
  <si>
    <t>Review and approval, last status</t>
  </si>
  <si>
    <t>Funktionstests Softwarepaket</t>
  </si>
  <si>
    <t>Function tests</t>
  </si>
  <si>
    <t>Geprüft nach Testspezifikation</t>
  </si>
  <si>
    <t>Tested according to test specification</t>
  </si>
  <si>
    <t xml:space="preserve">Alle Testsequenzen bestanden? </t>
  </si>
  <si>
    <t>All test sequences passed successfully?</t>
  </si>
  <si>
    <t xml:space="preserve">Alle Regressionstest bestanden? </t>
  </si>
  <si>
    <t>All regression tests passed successfully?</t>
  </si>
  <si>
    <t>Liste nicht bestandener Tests und Risikobewertung</t>
  </si>
  <si>
    <t>List of tests not passed and risk assessment</t>
  </si>
  <si>
    <t>Nachweis der Wirksamkeit der durchgeführten Maßnahmen</t>
  </si>
  <si>
    <t>Verification of effectiveness of implemented measures</t>
  </si>
  <si>
    <t>Welche Sonderfreigaben liegen vor?</t>
  </si>
  <si>
    <t>Which special approvals have been granted?</t>
  </si>
  <si>
    <t>Nachweise zur Freigabe können jederzeit durch den Kunden eingesehen werden.</t>
  </si>
  <si>
    <t>Deliverables can be inspected by the customer at any time.</t>
  </si>
  <si>
    <t>Hardwarebemusterung erforderlich</t>
  </si>
  <si>
    <t>Softwarebemusterung erforderlich</t>
  </si>
  <si>
    <t>0.1</t>
  </si>
  <si>
    <t>X</t>
  </si>
  <si>
    <t>=</t>
  </si>
  <si>
    <t>0.2</t>
  </si>
  <si>
    <t xml:space="preserve">1. </t>
  </si>
  <si>
    <t>1.1</t>
  </si>
  <si>
    <t>1.2</t>
  </si>
  <si>
    <t>1.3</t>
  </si>
  <si>
    <t>1.4</t>
  </si>
  <si>
    <t>1.5</t>
  </si>
  <si>
    <t xml:space="preserve">2. </t>
  </si>
  <si>
    <t>2.1</t>
  </si>
  <si>
    <t>2.2</t>
  </si>
  <si>
    <t>2.3</t>
  </si>
  <si>
    <t xml:space="preserve">3. </t>
  </si>
  <si>
    <t>3.1</t>
  </si>
  <si>
    <t>3.1.1</t>
  </si>
  <si>
    <t>3.1.2</t>
  </si>
  <si>
    <t>3.1.3</t>
  </si>
  <si>
    <t>3.1.4</t>
  </si>
  <si>
    <t>3.1.5</t>
  </si>
  <si>
    <t>3.1.6</t>
  </si>
  <si>
    <t>3.1.7</t>
  </si>
  <si>
    <t>3.2</t>
  </si>
  <si>
    <t>3.2.1</t>
  </si>
  <si>
    <t>3.2.2</t>
  </si>
  <si>
    <t>3.2.3</t>
  </si>
  <si>
    <t>3.2.4</t>
  </si>
  <si>
    <t>3.2.5</t>
  </si>
  <si>
    <t>3.2.6</t>
  </si>
  <si>
    <t>3.2.7</t>
  </si>
  <si>
    <t>3.2.8</t>
  </si>
  <si>
    <t>3.2.9</t>
  </si>
  <si>
    <t>3.2.10</t>
  </si>
  <si>
    <t>3.3</t>
  </si>
  <si>
    <t>3.4</t>
  </si>
  <si>
    <t>3.5</t>
  </si>
  <si>
    <t>3.6</t>
  </si>
  <si>
    <t>3.7</t>
  </si>
  <si>
    <t>3.8</t>
  </si>
  <si>
    <t>3.8.1</t>
  </si>
  <si>
    <t>3.8.2</t>
  </si>
  <si>
    <t>3.9</t>
  </si>
  <si>
    <t>3.10</t>
  </si>
  <si>
    <t>3.11</t>
  </si>
  <si>
    <t>3.12</t>
  </si>
  <si>
    <t>3.13</t>
  </si>
  <si>
    <t xml:space="preserve">4. </t>
  </si>
  <si>
    <t>4.1</t>
  </si>
  <si>
    <t>4.2</t>
  </si>
  <si>
    <t>4.3</t>
  </si>
  <si>
    <t>4.4</t>
  </si>
  <si>
    <t>4.5</t>
  </si>
  <si>
    <t>4.6</t>
  </si>
  <si>
    <t xml:space="preserve">5. </t>
  </si>
  <si>
    <t>5.1</t>
  </si>
  <si>
    <t>5.2</t>
  </si>
  <si>
    <t>5.3</t>
  </si>
  <si>
    <t>5.4</t>
  </si>
  <si>
    <t>5.5</t>
  </si>
  <si>
    <t>5.6</t>
  </si>
  <si>
    <t>5.7</t>
  </si>
  <si>
    <t>5.8</t>
  </si>
  <si>
    <t>5.9</t>
  </si>
  <si>
    <t xml:space="preserve">6. </t>
  </si>
  <si>
    <t>6.1</t>
  </si>
  <si>
    <t>6.2</t>
  </si>
  <si>
    <t>6.3</t>
  </si>
  <si>
    <t>6.4</t>
  </si>
  <si>
    <t>6.5</t>
  </si>
  <si>
    <t>6.6</t>
  </si>
  <si>
    <t>6.7</t>
  </si>
  <si>
    <t>6.8</t>
  </si>
  <si>
    <t>6.9</t>
  </si>
  <si>
    <t>6.10</t>
  </si>
  <si>
    <t>6.11</t>
  </si>
  <si>
    <t>(1)</t>
  </si>
  <si>
    <t>(2)</t>
  </si>
  <si>
    <t>(3)</t>
  </si>
  <si>
    <t>(4)</t>
  </si>
  <si>
    <t>(5)</t>
  </si>
  <si>
    <t>Optionales Template: Die Inhalte können auch in geeigneter Form auf andere Art nachgewiesen werden, 
die spezifischen Inhalte sind zwischen Organisation und Kunde abzustimmen</t>
  </si>
  <si>
    <t>1.</t>
  </si>
  <si>
    <t>2.</t>
  </si>
  <si>
    <t>3.</t>
  </si>
  <si>
    <t xml:space="preserve">Abstimmung zum PPF-Verfahren </t>
  </si>
  <si>
    <t>Besondere Archivierungspflicht</t>
  </si>
  <si>
    <t>Special archieving requirements</t>
  </si>
  <si>
    <t>Dokumentation der Vereinbarung zur Requalifikation</t>
  </si>
  <si>
    <t>Dokumentation der Vereinbarungen zum Befundungs- und Analyseprozess
- Reklamationsbearbeitung (z.B. 8D)
- Schadteilanalyse Feld</t>
  </si>
  <si>
    <t xml:space="preserve">Documentation of agreements regarding the diagnosis and analysis process
- Complaints handling (e.g. 8D)
- Field failure analysis </t>
  </si>
  <si>
    <t>Elektrische Sicherheit / Hochvolt-Sicherheit</t>
  </si>
  <si>
    <t>Kundenspezifische Teilestände
(z. B. TGS/ F-Stand/ Q-Stand, …)</t>
  </si>
  <si>
    <t>Customer-specific part statuses (e.g. part generation version / production status / quality status, etc.)</t>
  </si>
  <si>
    <t>List with dates for color / variant PPAs</t>
  </si>
  <si>
    <t>Referenz zu vertraglich festgelegten Qualitätsanforderungen
(z. B. Coding Guidelines, Codemetriken, Testabdeckung)</t>
  </si>
  <si>
    <t>Kategorie gefordert</t>
  </si>
  <si>
    <t>rückgemeldet</t>
  </si>
  <si>
    <t>0: gefordert und rückgemeldet: 
-1: gefordert nicht rückgemeldet</t>
  </si>
  <si>
    <t>i.O.</t>
  </si>
  <si>
    <t>Nicht vollständig befüllt</t>
  </si>
  <si>
    <t>Vollständig und i.O.</t>
  </si>
  <si>
    <t>Nicht i.O.</t>
  </si>
  <si>
    <t>Erforderlich</t>
  </si>
  <si>
    <t>i.O</t>
  </si>
  <si>
    <t>n.i.O.</t>
  </si>
  <si>
    <t>unvollständig</t>
  </si>
  <si>
    <t>Unvollständig befüllt</t>
  </si>
  <si>
    <t>Not completely filled</t>
  </si>
  <si>
    <t>Optionales Template: Die Inhalte können auch in geeigneter Form auf andere Art nachgewiesen werden, die spezifischen Inhalte sind zwischen Organisation und Kunde abzustimmen</t>
  </si>
  <si>
    <t>Order Number PPA samples</t>
  </si>
  <si>
    <t>Innomotion Park 3
57562 Herdorf</t>
  </si>
  <si>
    <t>Parts list reference (customer)</t>
  </si>
  <si>
    <t>Date of last evaluation</t>
  </si>
  <si>
    <t>Information about the software modules used (please list in-house and third-party components) Configuration details</t>
  </si>
  <si>
    <t>Parts list reference (customer) (optional)</t>
  </si>
  <si>
    <t>Werkzeug nicht serientauglich
Qualitätsbeeinträchtigungen in der Serie zu erwarten</t>
  </si>
  <si>
    <t>Tool not ready for series production
negative quality impacts expected in series production</t>
  </si>
  <si>
    <t>Produktionsstückzahl erreicht/nachgewiesen</t>
  </si>
  <si>
    <t>Production quantity reached / verified</t>
  </si>
  <si>
    <t>Nur teilweise vorhanden/abgenommen, geeignetes Ersatzprüfmittel vorhanden</t>
  </si>
  <si>
    <t>Only partially available / accepted, suitable substitute test equipment available</t>
  </si>
  <si>
    <t>Nicht kundentauglich/ Nicht serientauglich</t>
  </si>
  <si>
    <t>Nicht kundentauglich/  Nicht serientauglich</t>
  </si>
  <si>
    <t>Not customer-ready / Not ready for series production</t>
  </si>
  <si>
    <t>Produktionsstückzahl dauerhaft erreichbar mit Sondermaßnahmen</t>
  </si>
  <si>
    <t>Production quantity permanently reachable with special measures</t>
  </si>
  <si>
    <t>Nicht vorhanden / nicht abgenommen</t>
  </si>
  <si>
    <t>Not available / not accepted</t>
  </si>
  <si>
    <t>Nachweisdokument</t>
  </si>
  <si>
    <t>At least one production unit accepted *2</t>
  </si>
  <si>
    <t>Dimensionally OK, no rework</t>
  </si>
  <si>
    <t>Dimensionally OK, with rework or uncritical values NOK</t>
  </si>
  <si>
    <t>Maßlich i. O., keine Nacharbeit</t>
  </si>
  <si>
    <t xml:space="preserve">Maßlich i. O., mit Nacharbeit oder unkritische Werte n. i. O. </t>
  </si>
  <si>
    <t>Logistik (1)</t>
  </si>
  <si>
    <t>Liste mit Terminen für  Farb-/Varianten-PPF</t>
  </si>
  <si>
    <t>Fertigung nicht am Produktionsstandort; 
Qualitätsbeeinträchtigungen möglich</t>
  </si>
  <si>
    <t>Production not at production location;
Negative quality impacts possible</t>
  </si>
  <si>
    <t>Production at production location not approved by the organization yet;
No negative quality impacts expected in series production</t>
  </si>
  <si>
    <t>Fertigung am Produktionsstandort durch die Organisation noch nicht abgenommen; 
Keine Qualitätsbeeinträchtigungen in der Serie zu erwarten</t>
  </si>
  <si>
    <t xml:space="preserve">Fertigung am Produktionsstandort durch die Organisation abgenommen
(Fertigungslayout umgesetzt, Verkettung Anlagen umgesetzt) </t>
  </si>
  <si>
    <t>Production at production location approved by the organization
(Production layout set up, linking between production equipment realized)</t>
  </si>
  <si>
    <t>Required personnel available and trained work and test instructions complete</t>
  </si>
  <si>
    <t>Erforderliches Personal verfügbar und geschult, Arbeits- und Prüfanweisungen vollständig</t>
  </si>
  <si>
    <t>Entspricht nicht dem Serienstand, Kundenakzeptanz liegt nicht vor</t>
  </si>
  <si>
    <t>Deckblatt zum PPF-Bericht</t>
  </si>
  <si>
    <t xml:space="preserve">Abweichung zur Spezifikation, Kundenakzeptanz liegt vor </t>
  </si>
  <si>
    <t xml:space="preserve">Deviation from specification, customer acceptance granted </t>
  </si>
  <si>
    <t>EMPB xxxxxx</t>
  </si>
  <si>
    <t>Korrekturlesen</t>
  </si>
  <si>
    <t>Bitte noch einmal alle einzelnen Formulare anschauen und fehlerlesen um zu sehen ob nicht evtl. irgendwo etwas fehlt, etwas nicht korrekt übernommen wurde oder eine Fehlermeldung (z.B. #Bezug!) auftaucht.</t>
  </si>
  <si>
    <t>Unterschriften</t>
  </si>
  <si>
    <t>Allgemein</t>
  </si>
  <si>
    <t>Dieses Dokument ist auf Basis der originalen Vorlage des VDA-Band 2 Ausgabe April 2020 erstellt worden. Anpassungen sind im wesentlichen die Einbettung in die Thomas Vorlage sowie die Anpassung der Seitenumbrüche.</t>
  </si>
  <si>
    <t>Da die Unterschrift, die auf jeder Seite des EMPB benötigt wird, nicht mit ausgedruckt werden kann, muss noch auf jedem Blatt unterschrieben oder eine gescannte Unterschrift eingefügt werden...</t>
  </si>
  <si>
    <t>Farben der Zellen</t>
  </si>
  <si>
    <t>Daten vorhanden. Keine weitere Eingabe notwendig</t>
  </si>
  <si>
    <t>Keine Eingabe erforderlich. Diese Felder bleiben leer.</t>
  </si>
  <si>
    <t>Die auszufüllenden Tabellenzellen haben über eine bedingte Formatierung veschiedene Farben. 
Nachfolgend ist deren Bedeutung beschrieben.</t>
  </si>
  <si>
    <r>
      <t xml:space="preserve">Die Vorlage ist zweisprachig und kann oben im Tabellenblatt </t>
    </r>
    <r>
      <rPr>
        <i/>
        <sz val="10"/>
        <rFont val="Calibri"/>
        <family val="2"/>
        <scheme val="minor"/>
      </rPr>
      <t>"Anlage 2 PPF Abstimmung"</t>
    </r>
    <r>
      <rPr>
        <sz val="10"/>
        <rFont val="Calibri"/>
        <family val="2"/>
        <scheme val="minor"/>
      </rPr>
      <t xml:space="preserve"> zwischen deutsch und englisch gewechselt werden.</t>
    </r>
  </si>
  <si>
    <r>
      <t xml:space="preserve">Alle allgemeingültigen Angaben sind im Tabellenblatt </t>
    </r>
    <r>
      <rPr>
        <i/>
        <sz val="10"/>
        <rFont val="Calibri"/>
        <family val="2"/>
        <scheme val="minor"/>
      </rPr>
      <t>"Anlage 2 PPF Abstimmung"</t>
    </r>
    <r>
      <rPr>
        <sz val="10"/>
        <rFont val="Calibri"/>
        <family val="2"/>
        <scheme val="minor"/>
      </rPr>
      <t xml:space="preserve"> vorzunehmen. Mit diesem Blatt werden auch die anderen Tabellenblätter "konfiguriert", schalten Felder zur Eingabe frei oder grauen diese aus.
Um Fehleingaben zu vermeiden verweisen daher viele der Felder in den anderen Tabellenblätter auf Felder in diesem Tabellenblatt.</t>
    </r>
  </si>
  <si>
    <r>
      <t xml:space="preserve">Eingabe erforderlich. Sollen Felder bewusst leer bleiben, dies mit 'n.a.' oder '-' oder ähnliches ausfüllen
</t>
    </r>
    <r>
      <rPr>
        <b/>
        <sz val="10"/>
        <color theme="1"/>
        <rFont val="Calibri"/>
        <family val="2"/>
        <scheme val="minor"/>
      </rPr>
      <t xml:space="preserve">ACHTUNG! </t>
    </r>
    <r>
      <rPr>
        <sz val="10"/>
        <color theme="1"/>
        <rFont val="Calibri"/>
        <family val="2"/>
        <scheme val="minor"/>
      </rPr>
      <t xml:space="preserve">
Auch Felder, die mit anderen Feldern verknüpft sind, werden so markiert. </t>
    </r>
    <r>
      <rPr>
        <b/>
        <sz val="10"/>
        <color rgb="FFFF0000"/>
        <rFont val="Calibri"/>
        <family val="2"/>
        <scheme val="minor"/>
      </rPr>
      <t>Formeln bitte NICHT überschreiben!</t>
    </r>
  </si>
  <si>
    <t>Thomas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</si>
</sst>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3" x14ac:knownFonts="1">
    <font>
      <sz val="11"/>
      <color theme="1"/>
      <name val="Arial"/>
      <family val="2"/>
    </font>
    <font>
      <sz val="11"/>
      <color theme="1"/>
      <name val="Calibri"/>
      <family val="2"/>
      <scheme val="minor"/>
    </font>
    <font>
      <sz val="11"/>
      <color theme="1"/>
      <name val="Calibri"/>
      <family val="2"/>
      <scheme val="minor"/>
    </font>
    <font>
      <sz val="11"/>
      <color theme="1"/>
      <name val="Arial"/>
      <family val="2"/>
    </font>
    <font>
      <sz val="11"/>
      <color rgb="FFFF0000"/>
      <name val="Arial"/>
      <family val="2"/>
    </font>
    <font>
      <sz val="11"/>
      <color theme="0"/>
      <name val="Arial"/>
      <family val="2"/>
    </font>
    <font>
      <b/>
      <sz val="10"/>
      <color theme="1"/>
      <name val="Arial"/>
      <family val="2"/>
    </font>
    <font>
      <sz val="11"/>
      <name val="Arial"/>
      <family val="2"/>
    </font>
    <font>
      <sz val="10"/>
      <color theme="1"/>
      <name val="Arial"/>
      <family val="2"/>
    </font>
    <font>
      <sz val="10"/>
      <color rgb="FFFF0000"/>
      <name val="Arial"/>
      <family val="2"/>
    </font>
    <font>
      <sz val="8"/>
      <color theme="1"/>
      <name val="Arial"/>
      <family val="2"/>
    </font>
    <font>
      <b/>
      <sz val="10"/>
      <color rgb="FFFF0000"/>
      <name val="Arial"/>
      <family val="2"/>
    </font>
    <font>
      <sz val="10"/>
      <color theme="1"/>
      <name val="Tahoma"/>
      <family val="2"/>
    </font>
    <font>
      <sz val="8"/>
      <color rgb="FFFF0000"/>
      <name val="Arial"/>
      <family val="2"/>
    </font>
    <font>
      <sz val="8"/>
      <name val="Arial"/>
      <family val="2"/>
    </font>
    <font>
      <sz val="10"/>
      <name val="Arial"/>
      <family val="2"/>
    </font>
    <font>
      <b/>
      <sz val="8"/>
      <color indexed="81"/>
      <name val="Tahoma"/>
      <family val="2"/>
    </font>
    <font>
      <sz val="9"/>
      <color theme="1"/>
      <name val="Arial"/>
      <family val="2"/>
    </font>
    <font>
      <b/>
      <sz val="9"/>
      <color indexed="81"/>
      <name val="Segoe UI"/>
      <family val="2"/>
    </font>
    <font>
      <sz val="9"/>
      <color indexed="81"/>
      <name val="Segoe UI"/>
      <family val="2"/>
    </font>
    <font>
      <sz val="16"/>
      <color rgb="FFFF0000"/>
      <name val="Arial"/>
      <family val="2"/>
    </font>
    <font>
      <sz val="11"/>
      <color theme="0"/>
      <name val="Calibri"/>
      <family val="2"/>
      <scheme val="minor"/>
    </font>
    <font>
      <b/>
      <sz val="16"/>
      <color theme="1"/>
      <name val="Calibri"/>
      <family val="2"/>
      <scheme val="minor"/>
    </font>
    <font>
      <b/>
      <sz val="10"/>
      <color theme="1"/>
      <name val="Calibri"/>
      <family val="2"/>
      <scheme val="minor"/>
    </font>
    <font>
      <sz val="9"/>
      <name val="Calibri"/>
      <family val="2"/>
      <scheme val="minor"/>
    </font>
    <font>
      <sz val="11"/>
      <name val="Calibri"/>
      <family val="2"/>
      <scheme val="minor"/>
    </font>
    <font>
      <sz val="8"/>
      <name val="Calibri"/>
      <family val="2"/>
      <scheme val="minor"/>
    </font>
    <font>
      <sz val="10"/>
      <color theme="1"/>
      <name val="Calibri"/>
      <family val="2"/>
      <scheme val="minor"/>
    </font>
    <font>
      <sz val="8"/>
      <color theme="1"/>
      <name val="Calibri"/>
      <family val="2"/>
      <scheme val="minor"/>
    </font>
    <font>
      <sz val="7"/>
      <color theme="1"/>
      <name val="Calibri"/>
      <family val="2"/>
      <scheme val="minor"/>
    </font>
    <font>
      <b/>
      <sz val="10"/>
      <color rgb="FFFF0000"/>
      <name val="Calibri"/>
      <family val="2"/>
      <scheme val="minor"/>
    </font>
    <font>
      <b/>
      <sz val="7"/>
      <color rgb="FFFF0000"/>
      <name val="Calibri"/>
      <family val="2"/>
      <scheme val="minor"/>
    </font>
    <font>
      <b/>
      <sz val="8"/>
      <color theme="1"/>
      <name val="Calibri"/>
      <family val="2"/>
      <scheme val="minor"/>
    </font>
    <font>
      <sz val="7.5"/>
      <color theme="1"/>
      <name val="Calibri"/>
      <family val="2"/>
      <scheme val="minor"/>
    </font>
    <font>
      <sz val="6"/>
      <color theme="1"/>
      <name val="Calibri"/>
      <family val="2"/>
      <scheme val="minor"/>
    </font>
    <font>
      <sz val="5"/>
      <color theme="1"/>
      <name val="Calibri"/>
      <family val="2"/>
      <scheme val="minor"/>
    </font>
    <font>
      <b/>
      <sz val="12"/>
      <color theme="1"/>
      <name val="Calibri"/>
      <family val="2"/>
      <scheme val="minor"/>
    </font>
    <font>
      <sz val="12"/>
      <color rgb="FFFF0000"/>
      <name val="Calibri"/>
      <family val="2"/>
      <scheme val="minor"/>
    </font>
    <font>
      <b/>
      <sz val="14"/>
      <color theme="1"/>
      <name val="Calibri"/>
      <family val="2"/>
      <scheme val="minor"/>
    </font>
    <font>
      <b/>
      <sz val="9"/>
      <color theme="1"/>
      <name val="Calibri"/>
      <family val="2"/>
      <scheme val="minor"/>
    </font>
    <font>
      <sz val="10"/>
      <name val="Calibri"/>
      <family val="2"/>
      <scheme val="minor"/>
    </font>
    <font>
      <b/>
      <sz val="8"/>
      <name val="Calibri"/>
      <family val="2"/>
      <scheme val="minor"/>
    </font>
    <font>
      <sz val="7.5"/>
      <name val="Calibri"/>
      <family val="2"/>
      <scheme val="minor"/>
    </font>
    <font>
      <b/>
      <sz val="10"/>
      <name val="Calibri"/>
      <family val="2"/>
      <scheme val="minor"/>
    </font>
    <font>
      <sz val="12"/>
      <color theme="1"/>
      <name val="Calibri"/>
      <family val="2"/>
      <scheme val="minor"/>
    </font>
    <font>
      <b/>
      <sz val="7"/>
      <color theme="1"/>
      <name val="Calibri"/>
      <family val="2"/>
      <scheme val="minor"/>
    </font>
    <font>
      <sz val="10"/>
      <color rgb="FFFF0000"/>
      <name val="Calibri"/>
      <family val="2"/>
      <scheme val="minor"/>
    </font>
    <font>
      <b/>
      <sz val="7.5"/>
      <color theme="1"/>
      <name val="Calibri"/>
      <family val="2"/>
      <scheme val="minor"/>
    </font>
    <font>
      <sz val="9"/>
      <color rgb="FFFF0000"/>
      <name val="Calibri"/>
      <family val="2"/>
      <scheme val="minor"/>
    </font>
    <font>
      <b/>
      <sz val="5"/>
      <color theme="1"/>
      <name val="Calibri"/>
      <family val="2"/>
      <scheme val="minor"/>
    </font>
    <font>
      <b/>
      <sz val="6"/>
      <color theme="1"/>
      <name val="Calibri"/>
      <family val="2"/>
      <scheme val="minor"/>
    </font>
    <font>
      <b/>
      <sz val="10"/>
      <color theme="0"/>
      <name val="Calibri"/>
      <family val="2"/>
      <scheme val="minor"/>
    </font>
    <font>
      <i/>
      <sz val="10"/>
      <name val="Calibri"/>
      <family val="2"/>
      <scheme val="minor"/>
    </font>
  </fonts>
  <fills count="20">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7" tint="0.79998168889431442"/>
        <bgColor indexed="64"/>
      </patternFill>
    </fill>
    <fill>
      <patternFill patternType="solid">
        <fgColor theme="7" tint="-0.249977111117893"/>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indexed="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5"/>
      </patternFill>
    </fill>
    <fill>
      <patternFill patternType="solid">
        <fgColor theme="5" tint="0.39997558519241921"/>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bgColor indexed="64"/>
      </patternFill>
    </fill>
    <fill>
      <patternFill patternType="solid">
        <fgColor theme="7"/>
        <bgColor indexed="64"/>
      </patternFill>
    </fill>
  </fills>
  <borders count="359">
    <border>
      <left/>
      <right/>
      <top/>
      <bottom/>
      <diagonal/>
    </border>
    <border>
      <left style="thin">
        <color indexed="64"/>
      </left>
      <right style="thin">
        <color indexed="64"/>
      </right>
      <top style="thin">
        <color indexed="64"/>
      </top>
      <bottom style="thin">
        <color indexed="64"/>
      </bottom>
      <diagonal/>
    </border>
    <border>
      <left/>
      <right/>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style="medium">
        <color auto="1"/>
      </right>
      <top style="thick">
        <color auto="1"/>
      </top>
      <bottom style="thick">
        <color auto="1"/>
      </bottom>
      <diagonal/>
    </border>
    <border>
      <left style="medium">
        <color auto="1"/>
      </left>
      <right style="medium">
        <color auto="1"/>
      </right>
      <top style="thick">
        <color auto="1"/>
      </top>
      <bottom style="thick">
        <color auto="1"/>
      </bottom>
      <diagonal/>
    </border>
    <border>
      <left style="medium">
        <color auto="1"/>
      </left>
      <right style="thick">
        <color auto="1"/>
      </right>
      <top style="thick">
        <color auto="1"/>
      </top>
      <bottom style="thick">
        <color auto="1"/>
      </bottom>
      <diagonal/>
    </border>
    <border>
      <left style="thick">
        <color auto="1"/>
      </left>
      <right style="thin">
        <color auto="1"/>
      </right>
      <top style="thick">
        <color auto="1"/>
      </top>
      <bottom style="dashed">
        <color auto="1"/>
      </bottom>
      <diagonal/>
    </border>
    <border>
      <left style="thin">
        <color auto="1"/>
      </left>
      <right style="thin">
        <color auto="1"/>
      </right>
      <top style="thick">
        <color auto="1"/>
      </top>
      <bottom style="dashed">
        <color auto="1"/>
      </bottom>
      <diagonal/>
    </border>
    <border>
      <left style="thin">
        <color auto="1"/>
      </left>
      <right style="medium">
        <color auto="1"/>
      </right>
      <top style="thick">
        <color auto="1"/>
      </top>
      <bottom style="dashed">
        <color auto="1"/>
      </bottom>
      <diagonal/>
    </border>
    <border>
      <left style="medium">
        <color auto="1"/>
      </left>
      <right style="thin">
        <color auto="1"/>
      </right>
      <top style="thick">
        <color auto="1"/>
      </top>
      <bottom style="dashed">
        <color auto="1"/>
      </bottom>
      <diagonal/>
    </border>
    <border>
      <left style="thin">
        <color auto="1"/>
      </left>
      <right style="thick">
        <color auto="1"/>
      </right>
      <top style="thick">
        <color auto="1"/>
      </top>
      <bottom style="dashed">
        <color auto="1"/>
      </bottom>
      <diagonal/>
    </border>
    <border>
      <left style="thick">
        <color indexed="64"/>
      </left>
      <right style="thin">
        <color indexed="64"/>
      </right>
      <top style="dashed">
        <color indexed="64"/>
      </top>
      <bottom style="dashed">
        <color indexed="64"/>
      </bottom>
      <diagonal/>
    </border>
    <border>
      <left style="thin">
        <color indexed="64"/>
      </left>
      <right style="thin">
        <color indexed="64"/>
      </right>
      <top style="dashed">
        <color auto="1"/>
      </top>
      <bottom style="dashed">
        <color auto="1"/>
      </bottom>
      <diagonal/>
    </border>
    <border>
      <left style="thin">
        <color auto="1"/>
      </left>
      <right style="medium">
        <color auto="1"/>
      </right>
      <top style="dashed">
        <color auto="1"/>
      </top>
      <bottom style="dashed">
        <color auto="1"/>
      </bottom>
      <diagonal/>
    </border>
    <border>
      <left style="medium">
        <color auto="1"/>
      </left>
      <right style="thin">
        <color auto="1"/>
      </right>
      <top style="dashed">
        <color auto="1"/>
      </top>
      <bottom style="dashed">
        <color auto="1"/>
      </bottom>
      <diagonal/>
    </border>
    <border>
      <left style="thin">
        <color indexed="64"/>
      </left>
      <right style="thick">
        <color auto="1"/>
      </right>
      <top style="dashed">
        <color indexed="64"/>
      </top>
      <bottom style="dashed">
        <color indexed="64"/>
      </bottom>
      <diagonal/>
    </border>
    <border>
      <left style="thick">
        <color indexed="64"/>
      </left>
      <right style="thin">
        <color indexed="64"/>
      </right>
      <top style="dashed">
        <color indexed="64"/>
      </top>
      <bottom style="thick">
        <color auto="1"/>
      </bottom>
      <diagonal/>
    </border>
    <border>
      <left style="thin">
        <color indexed="64"/>
      </left>
      <right style="thin">
        <color indexed="64"/>
      </right>
      <top style="dashed">
        <color indexed="64"/>
      </top>
      <bottom style="thick">
        <color auto="1"/>
      </bottom>
      <diagonal/>
    </border>
    <border>
      <left style="thin">
        <color auto="1"/>
      </left>
      <right style="medium">
        <color auto="1"/>
      </right>
      <top style="dashed">
        <color auto="1"/>
      </top>
      <bottom style="thick">
        <color auto="1"/>
      </bottom>
      <diagonal/>
    </border>
    <border>
      <left style="medium">
        <color auto="1"/>
      </left>
      <right style="thin">
        <color auto="1"/>
      </right>
      <top style="dashed">
        <color auto="1"/>
      </top>
      <bottom style="thick">
        <color auto="1"/>
      </bottom>
      <diagonal/>
    </border>
    <border>
      <left style="thin">
        <color indexed="64"/>
      </left>
      <right style="thick">
        <color auto="1"/>
      </right>
      <top style="dashed">
        <color indexed="64"/>
      </top>
      <bottom style="thick">
        <color auto="1"/>
      </bottom>
      <diagonal/>
    </border>
    <border>
      <left style="thick">
        <color auto="1"/>
      </left>
      <right/>
      <top style="thick">
        <color auto="1"/>
      </top>
      <bottom/>
      <diagonal/>
    </border>
    <border>
      <left/>
      <right style="medium">
        <color auto="1"/>
      </right>
      <top style="thick">
        <color auto="1"/>
      </top>
      <bottom/>
      <diagonal/>
    </border>
    <border>
      <left style="medium">
        <color auto="1"/>
      </left>
      <right/>
      <top style="thick">
        <color auto="1"/>
      </top>
      <bottom style="thin">
        <color auto="1"/>
      </bottom>
      <diagonal/>
    </border>
    <border>
      <left/>
      <right/>
      <top style="thick">
        <color auto="1"/>
      </top>
      <bottom style="thin">
        <color auto="1"/>
      </bottom>
      <diagonal/>
    </border>
    <border>
      <left/>
      <right style="thin">
        <color indexed="64"/>
      </right>
      <top style="thick">
        <color auto="1"/>
      </top>
      <bottom style="thin">
        <color indexed="64"/>
      </bottom>
      <diagonal/>
    </border>
    <border>
      <left style="thin">
        <color indexed="64"/>
      </left>
      <right/>
      <top style="thick">
        <color auto="1"/>
      </top>
      <bottom style="thin">
        <color auto="1"/>
      </bottom>
      <diagonal/>
    </border>
    <border>
      <left/>
      <right style="thick">
        <color auto="1"/>
      </right>
      <top style="thick">
        <color auto="1"/>
      </top>
      <bottom style="thin">
        <color auto="1"/>
      </bottom>
      <diagonal/>
    </border>
    <border>
      <left style="thick">
        <color auto="1"/>
      </left>
      <right/>
      <top/>
      <bottom/>
      <diagonal/>
    </border>
    <border>
      <left/>
      <right style="medium">
        <color auto="1"/>
      </right>
      <top/>
      <bottom/>
      <diagonal/>
    </border>
    <border>
      <left/>
      <right/>
      <top style="thin">
        <color auto="1"/>
      </top>
      <bottom style="dashed">
        <color auto="1"/>
      </bottom>
      <diagonal/>
    </border>
    <border>
      <left/>
      <right style="thin">
        <color indexed="64"/>
      </right>
      <top style="thin">
        <color indexed="64"/>
      </top>
      <bottom style="dashed">
        <color auto="1"/>
      </bottom>
      <diagonal/>
    </border>
    <border>
      <left style="thin">
        <color indexed="64"/>
      </left>
      <right style="thin">
        <color indexed="64"/>
      </right>
      <top style="thin">
        <color auto="1"/>
      </top>
      <bottom style="dashed">
        <color auto="1"/>
      </bottom>
      <diagonal/>
    </border>
    <border>
      <left/>
      <right/>
      <top style="dashed">
        <color auto="1"/>
      </top>
      <bottom style="dashed">
        <color auto="1"/>
      </bottom>
      <diagonal/>
    </border>
    <border>
      <left/>
      <right style="thin">
        <color auto="1"/>
      </right>
      <top style="dashed">
        <color auto="1"/>
      </top>
      <bottom style="dashed">
        <color auto="1"/>
      </bottom>
      <diagonal/>
    </border>
    <border>
      <left style="thick">
        <color auto="1"/>
      </left>
      <right/>
      <top/>
      <bottom style="thick">
        <color auto="1"/>
      </bottom>
      <diagonal/>
    </border>
    <border>
      <left/>
      <right style="medium">
        <color auto="1"/>
      </right>
      <top/>
      <bottom style="thick">
        <color auto="1"/>
      </bottom>
      <diagonal/>
    </border>
    <border>
      <left style="thin">
        <color indexed="64"/>
      </left>
      <right style="thin">
        <color indexed="64"/>
      </right>
      <top style="dashed">
        <color auto="1"/>
      </top>
      <bottom/>
      <diagonal/>
    </border>
    <border>
      <left style="thin">
        <color auto="1"/>
      </left>
      <right style="medium">
        <color auto="1"/>
      </right>
      <top style="dashed">
        <color auto="1"/>
      </top>
      <bottom/>
      <diagonal/>
    </border>
    <border>
      <left style="medium">
        <color auto="1"/>
      </left>
      <right style="thin">
        <color auto="1"/>
      </right>
      <top style="dashed">
        <color auto="1"/>
      </top>
      <bottom/>
      <diagonal/>
    </border>
    <border>
      <left style="thin">
        <color indexed="64"/>
      </left>
      <right style="thick">
        <color auto="1"/>
      </right>
      <top style="dashed">
        <color indexed="64"/>
      </top>
      <bottom/>
      <diagonal/>
    </border>
    <border>
      <left/>
      <right style="medium">
        <color auto="1"/>
      </right>
      <top style="thick">
        <color auto="1"/>
      </top>
      <bottom style="thick">
        <color auto="1"/>
      </bottom>
      <diagonal/>
    </border>
    <border>
      <left style="medium">
        <color auto="1"/>
      </left>
      <right/>
      <top style="thick">
        <color auto="1"/>
      </top>
      <bottom style="thick">
        <color auto="1"/>
      </bottom>
      <diagonal/>
    </border>
    <border>
      <left/>
      <right/>
      <top style="thick">
        <color auto="1"/>
      </top>
      <bottom/>
      <diagonal/>
    </border>
    <border>
      <left style="thin">
        <color indexed="64"/>
      </left>
      <right/>
      <top style="thick">
        <color auto="1"/>
      </top>
      <bottom style="medium">
        <color indexed="64"/>
      </bottom>
      <diagonal/>
    </border>
    <border>
      <left/>
      <right/>
      <top style="thick">
        <color auto="1"/>
      </top>
      <bottom style="medium">
        <color auto="1"/>
      </bottom>
      <diagonal/>
    </border>
    <border>
      <left/>
      <right style="thick">
        <color auto="1"/>
      </right>
      <top style="thick">
        <color auto="1"/>
      </top>
      <bottom style="medium">
        <color auto="1"/>
      </bottom>
      <diagonal/>
    </border>
    <border>
      <left style="thick">
        <color auto="1"/>
      </left>
      <right/>
      <top style="medium">
        <color auto="1"/>
      </top>
      <bottom/>
      <diagonal/>
    </border>
    <border>
      <left/>
      <right style="thin">
        <color auto="1"/>
      </right>
      <top style="medium">
        <color auto="1"/>
      </top>
      <bottom/>
      <diagonal/>
    </border>
    <border>
      <left style="thin">
        <color indexed="64"/>
      </left>
      <right/>
      <top style="medium">
        <color indexed="64"/>
      </top>
      <bottom style="medium">
        <color indexed="64"/>
      </bottom>
      <diagonal/>
    </border>
    <border>
      <left/>
      <right/>
      <top style="medium">
        <color auto="1"/>
      </top>
      <bottom style="medium">
        <color auto="1"/>
      </bottom>
      <diagonal/>
    </border>
    <border>
      <left/>
      <right style="thin">
        <color auto="1"/>
      </right>
      <top style="medium">
        <color auto="1"/>
      </top>
      <bottom style="medium">
        <color auto="1"/>
      </bottom>
      <diagonal/>
    </border>
    <border>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style="thick">
        <color auto="1"/>
      </right>
      <top style="medium">
        <color auto="1"/>
      </top>
      <bottom style="medium">
        <color auto="1"/>
      </bottom>
      <diagonal/>
    </border>
    <border>
      <left/>
      <right style="thin">
        <color indexed="64"/>
      </right>
      <top/>
      <bottom/>
      <diagonal/>
    </border>
    <border>
      <left style="thin">
        <color auto="1"/>
      </left>
      <right/>
      <top/>
      <bottom style="dashed">
        <color auto="1"/>
      </bottom>
      <diagonal/>
    </border>
    <border>
      <left/>
      <right/>
      <top/>
      <bottom style="dashed">
        <color auto="1"/>
      </bottom>
      <diagonal/>
    </border>
    <border>
      <left/>
      <right style="thin">
        <color auto="1"/>
      </right>
      <top/>
      <bottom style="dashed">
        <color auto="1"/>
      </bottom>
      <diagonal/>
    </border>
    <border>
      <left/>
      <right style="medium">
        <color auto="1"/>
      </right>
      <top/>
      <bottom style="dashed">
        <color auto="1"/>
      </bottom>
      <diagonal/>
    </border>
    <border>
      <left style="medium">
        <color auto="1"/>
      </left>
      <right/>
      <top/>
      <bottom style="dashed">
        <color auto="1"/>
      </bottom>
      <diagonal/>
    </border>
    <border>
      <left/>
      <right style="thick">
        <color auto="1"/>
      </right>
      <top/>
      <bottom style="dashed">
        <color auto="1"/>
      </bottom>
      <diagonal/>
    </border>
    <border>
      <left style="thin">
        <color auto="1"/>
      </left>
      <right/>
      <top style="dashed">
        <color auto="1"/>
      </top>
      <bottom style="dashed">
        <color auto="1"/>
      </bottom>
      <diagonal/>
    </border>
    <border>
      <left/>
      <right style="medium">
        <color auto="1"/>
      </right>
      <top style="dashed">
        <color auto="1"/>
      </top>
      <bottom style="dashed">
        <color auto="1"/>
      </bottom>
      <diagonal/>
    </border>
    <border>
      <left style="medium">
        <color auto="1"/>
      </left>
      <right/>
      <top style="dashed">
        <color auto="1"/>
      </top>
      <bottom style="dashed">
        <color auto="1"/>
      </bottom>
      <diagonal/>
    </border>
    <border>
      <left/>
      <right style="thick">
        <color auto="1"/>
      </right>
      <top style="dashed">
        <color auto="1"/>
      </top>
      <bottom style="dashed">
        <color auto="1"/>
      </bottom>
      <diagonal/>
    </border>
    <border>
      <left/>
      <right style="thin">
        <color auto="1"/>
      </right>
      <top/>
      <bottom style="thick">
        <color auto="1"/>
      </bottom>
      <diagonal/>
    </border>
    <border>
      <left style="thin">
        <color indexed="64"/>
      </left>
      <right/>
      <top style="dashed">
        <color auto="1"/>
      </top>
      <bottom style="thick">
        <color auto="1"/>
      </bottom>
      <diagonal/>
    </border>
    <border>
      <left/>
      <right/>
      <top style="dashed">
        <color auto="1"/>
      </top>
      <bottom style="thick">
        <color auto="1"/>
      </bottom>
      <diagonal/>
    </border>
    <border>
      <left/>
      <right style="thin">
        <color auto="1"/>
      </right>
      <top style="dashed">
        <color auto="1"/>
      </top>
      <bottom style="thick">
        <color auto="1"/>
      </bottom>
      <diagonal/>
    </border>
    <border>
      <left/>
      <right style="medium">
        <color auto="1"/>
      </right>
      <top style="dashed">
        <color auto="1"/>
      </top>
      <bottom style="thick">
        <color auto="1"/>
      </bottom>
      <diagonal/>
    </border>
    <border>
      <left style="medium">
        <color auto="1"/>
      </left>
      <right/>
      <top style="dashed">
        <color auto="1"/>
      </top>
      <bottom style="thick">
        <color auto="1"/>
      </bottom>
      <diagonal/>
    </border>
    <border>
      <left/>
      <right style="thick">
        <color auto="1"/>
      </right>
      <top style="dashed">
        <color auto="1"/>
      </top>
      <bottom style="thick">
        <color auto="1"/>
      </bottom>
      <diagonal/>
    </border>
    <border>
      <left style="thick">
        <color auto="1"/>
      </left>
      <right/>
      <top style="thick">
        <color auto="1"/>
      </top>
      <bottom style="medium">
        <color auto="1"/>
      </bottom>
      <diagonal/>
    </border>
    <border>
      <left/>
      <right style="thin">
        <color auto="1"/>
      </right>
      <top style="thick">
        <color auto="1"/>
      </top>
      <bottom style="medium">
        <color auto="1"/>
      </bottom>
      <diagonal/>
    </border>
    <border>
      <left style="thin">
        <color auto="1"/>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auto="1"/>
      </right>
      <top/>
      <bottom style="medium">
        <color auto="1"/>
      </bottom>
      <diagonal/>
    </border>
    <border>
      <left style="medium">
        <color auto="1"/>
      </left>
      <right/>
      <top/>
      <bottom style="medium">
        <color auto="1"/>
      </bottom>
      <diagonal/>
    </border>
    <border>
      <left/>
      <right style="thick">
        <color auto="1"/>
      </right>
      <top/>
      <bottom style="medium">
        <color indexed="64"/>
      </bottom>
      <diagonal/>
    </border>
    <border>
      <left style="thick">
        <color auto="1"/>
      </left>
      <right/>
      <top style="thick">
        <color auto="1"/>
      </top>
      <bottom style="thin">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ck">
        <color auto="1"/>
      </right>
      <top style="thin">
        <color auto="1"/>
      </top>
      <bottom style="thin">
        <color auto="1"/>
      </bottom>
      <diagonal/>
    </border>
    <border>
      <left style="thick">
        <color auto="1"/>
      </left>
      <right style="thin">
        <color auto="1"/>
      </right>
      <top style="thin">
        <color auto="1"/>
      </top>
      <bottom/>
      <diagonal/>
    </border>
    <border>
      <left style="thin">
        <color indexed="64"/>
      </left>
      <right style="thin">
        <color indexed="64"/>
      </right>
      <top style="thin">
        <color indexed="64"/>
      </top>
      <bottom/>
      <diagonal/>
    </border>
    <border>
      <left style="thin">
        <color auto="1"/>
      </left>
      <right style="thick">
        <color auto="1"/>
      </right>
      <top style="thin">
        <color auto="1"/>
      </top>
      <bottom/>
      <diagonal/>
    </border>
    <border>
      <left/>
      <right style="thin">
        <color indexed="64"/>
      </right>
      <top style="thin">
        <color indexed="64"/>
      </top>
      <bottom style="thin">
        <color indexed="64"/>
      </bottom>
      <diagonal/>
    </border>
    <border>
      <left style="thin">
        <color auto="1"/>
      </left>
      <right style="dashed">
        <color auto="1"/>
      </right>
      <top style="thin">
        <color auto="1"/>
      </top>
      <bottom style="thick">
        <color auto="1"/>
      </bottom>
      <diagonal/>
    </border>
    <border>
      <left style="dashed">
        <color auto="1"/>
      </left>
      <right style="dashed">
        <color auto="1"/>
      </right>
      <top style="thin">
        <color auto="1"/>
      </top>
      <bottom style="thick">
        <color auto="1"/>
      </bottom>
      <diagonal/>
    </border>
    <border>
      <left style="dashed">
        <color auto="1"/>
      </left>
      <right style="thick">
        <color auto="1"/>
      </right>
      <top style="thin">
        <color auto="1"/>
      </top>
      <bottom style="thick">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medium">
        <color auto="1"/>
      </right>
      <top style="thick">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medium">
        <color auto="1"/>
      </right>
      <top style="thick">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auto="1"/>
      </top>
      <bottom style="medium">
        <color auto="1"/>
      </bottom>
      <diagonal/>
    </border>
    <border>
      <left/>
      <right style="thin">
        <color auto="1"/>
      </right>
      <top style="medium">
        <color auto="1"/>
      </top>
      <bottom style="thin">
        <color auto="1"/>
      </bottom>
      <diagonal/>
    </border>
    <border>
      <left/>
      <right style="thin">
        <color indexed="64"/>
      </right>
      <top style="thin">
        <color indexed="64"/>
      </top>
      <bottom style="medium">
        <color indexed="64"/>
      </bottom>
      <diagonal/>
    </border>
    <border>
      <left style="thick">
        <color auto="1"/>
      </left>
      <right/>
      <top/>
      <bottom style="medium">
        <color indexed="64"/>
      </bottom>
      <diagonal/>
    </border>
    <border>
      <left style="thick">
        <color auto="1"/>
      </left>
      <right/>
      <top style="dashed">
        <color auto="1"/>
      </top>
      <bottom style="dashed">
        <color auto="1"/>
      </bottom>
      <diagonal/>
    </border>
    <border>
      <left style="medium">
        <color auto="1"/>
      </left>
      <right/>
      <top style="medium">
        <color auto="1"/>
      </top>
      <bottom style="thick">
        <color auto="1"/>
      </bottom>
      <diagonal/>
    </border>
    <border>
      <left/>
      <right/>
      <top style="medium">
        <color auto="1"/>
      </top>
      <bottom style="thick">
        <color auto="1"/>
      </bottom>
      <diagonal/>
    </border>
    <border>
      <left/>
      <right style="thin">
        <color auto="1"/>
      </right>
      <top style="medium">
        <color auto="1"/>
      </top>
      <bottom style="thick">
        <color auto="1"/>
      </bottom>
      <diagonal/>
    </border>
    <border>
      <left style="thin">
        <color auto="1"/>
      </left>
      <right/>
      <top style="medium">
        <color auto="1"/>
      </top>
      <bottom style="thick">
        <color auto="1"/>
      </bottom>
      <diagonal/>
    </border>
    <border>
      <left/>
      <right style="medium">
        <color auto="1"/>
      </right>
      <top style="medium">
        <color auto="1"/>
      </top>
      <bottom style="thick">
        <color auto="1"/>
      </bottom>
      <diagonal/>
    </border>
    <border>
      <left/>
      <right style="thick">
        <color auto="1"/>
      </right>
      <top style="medium">
        <color auto="1"/>
      </top>
      <bottom style="thick">
        <color auto="1"/>
      </bottom>
      <diagonal/>
    </border>
    <border>
      <left style="medium">
        <color auto="1"/>
      </left>
      <right/>
      <top style="thick">
        <color auto="1"/>
      </top>
      <bottom style="medium">
        <color auto="1"/>
      </bottom>
      <diagonal/>
    </border>
    <border>
      <left style="thick">
        <color auto="1"/>
      </left>
      <right/>
      <top/>
      <bottom style="thin">
        <color auto="1"/>
      </bottom>
      <diagonal/>
    </border>
    <border>
      <left/>
      <right/>
      <top/>
      <bottom style="thin">
        <color indexed="64"/>
      </bottom>
      <diagonal/>
    </border>
    <border>
      <left/>
      <right style="medium">
        <color auto="1"/>
      </right>
      <top/>
      <bottom style="thin">
        <color auto="1"/>
      </bottom>
      <diagonal/>
    </border>
    <border>
      <left style="medium">
        <color auto="1"/>
      </left>
      <right/>
      <top/>
      <bottom style="thin">
        <color auto="1"/>
      </bottom>
      <diagonal/>
    </border>
    <border>
      <left/>
      <right style="thin">
        <color indexed="64"/>
      </right>
      <top/>
      <bottom style="thin">
        <color indexed="64"/>
      </bottom>
      <diagonal/>
    </border>
    <border>
      <left style="thin">
        <color auto="1"/>
      </left>
      <right/>
      <top/>
      <bottom style="thin">
        <color auto="1"/>
      </bottom>
      <diagonal/>
    </border>
    <border>
      <left/>
      <right style="thick">
        <color auto="1"/>
      </right>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style="thin">
        <color auto="1"/>
      </right>
      <top style="thick">
        <color auto="1"/>
      </top>
      <bottom style="thick">
        <color auto="1"/>
      </bottom>
      <diagonal/>
    </border>
    <border>
      <left style="thin">
        <color auto="1"/>
      </left>
      <right/>
      <top style="thick">
        <color auto="1"/>
      </top>
      <bottom style="thick">
        <color auto="1"/>
      </bottom>
      <diagonal/>
    </border>
    <border>
      <left style="thick">
        <color auto="1"/>
      </left>
      <right/>
      <top style="thin">
        <color auto="1"/>
      </top>
      <bottom style="thick">
        <color auto="1"/>
      </bottom>
      <diagonal/>
    </border>
    <border>
      <left/>
      <right style="thin">
        <color auto="1"/>
      </right>
      <top style="thin">
        <color auto="1"/>
      </top>
      <bottom style="thick">
        <color auto="1"/>
      </bottom>
      <diagonal/>
    </border>
    <border>
      <left style="thick">
        <color auto="1"/>
      </left>
      <right style="medium">
        <color auto="1"/>
      </right>
      <top style="thick">
        <color auto="1"/>
      </top>
      <bottom/>
      <diagonal/>
    </border>
    <border>
      <left style="medium">
        <color auto="1"/>
      </left>
      <right style="medium">
        <color auto="1"/>
      </right>
      <top style="thick">
        <color auto="1"/>
      </top>
      <bottom/>
      <diagonal/>
    </border>
    <border>
      <left style="medium">
        <color auto="1"/>
      </left>
      <right/>
      <top style="thick">
        <color auto="1"/>
      </top>
      <bottom/>
      <diagonal/>
    </border>
    <border>
      <left/>
      <right style="thin">
        <color auto="1"/>
      </right>
      <top style="thick">
        <color auto="1"/>
      </top>
      <bottom/>
      <diagonal/>
    </border>
    <border>
      <left style="thin">
        <color auto="1"/>
      </left>
      <right/>
      <top style="thick">
        <color auto="1"/>
      </top>
      <bottom/>
      <diagonal/>
    </border>
    <border>
      <left style="medium">
        <color auto="1"/>
      </left>
      <right style="thick">
        <color auto="1"/>
      </right>
      <top style="thick">
        <color auto="1"/>
      </top>
      <bottom/>
      <diagonal/>
    </border>
    <border>
      <left style="thick">
        <color auto="1"/>
      </left>
      <right style="medium">
        <color auto="1"/>
      </right>
      <top/>
      <bottom style="thick">
        <color auto="1"/>
      </bottom>
      <diagonal/>
    </border>
    <border>
      <left style="medium">
        <color auto="1"/>
      </left>
      <right style="medium">
        <color auto="1"/>
      </right>
      <top/>
      <bottom style="thick">
        <color auto="1"/>
      </bottom>
      <diagonal/>
    </border>
    <border>
      <left style="medium">
        <color auto="1"/>
      </left>
      <right/>
      <top/>
      <bottom style="thick">
        <color auto="1"/>
      </bottom>
      <diagonal/>
    </border>
    <border>
      <left style="thin">
        <color auto="1"/>
      </left>
      <right/>
      <top/>
      <bottom style="thick">
        <color auto="1"/>
      </bottom>
      <diagonal/>
    </border>
    <border>
      <left style="medium">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medium">
        <color auto="1"/>
      </right>
      <top style="thick">
        <color auto="1"/>
      </top>
      <bottom style="thick">
        <color auto="1"/>
      </bottom>
      <diagonal/>
    </border>
    <border>
      <left style="medium">
        <color auto="1"/>
      </left>
      <right style="thick">
        <color auto="1"/>
      </right>
      <top/>
      <bottom style="thick">
        <color auto="1"/>
      </bottom>
      <diagonal/>
    </border>
    <border>
      <left style="medium">
        <color auto="1"/>
      </left>
      <right style="thin">
        <color auto="1"/>
      </right>
      <top style="thick">
        <color auto="1"/>
      </top>
      <bottom style="thin">
        <color auto="1"/>
      </bottom>
      <diagonal/>
    </border>
    <border>
      <left style="thick">
        <color auto="1"/>
      </left>
      <right/>
      <top style="thin">
        <color auto="1"/>
      </top>
      <bottom/>
      <diagonal/>
    </border>
    <border>
      <left/>
      <right/>
      <top style="thin">
        <color indexed="64"/>
      </top>
      <bottom/>
      <diagonal/>
    </border>
    <border>
      <left/>
      <right style="medium">
        <color auto="1"/>
      </right>
      <top style="thin">
        <color auto="1"/>
      </top>
      <bottom/>
      <diagonal/>
    </border>
    <border>
      <left style="medium">
        <color auto="1"/>
      </left>
      <right/>
      <top style="thin">
        <color auto="1"/>
      </top>
      <bottom/>
      <diagonal/>
    </border>
    <border>
      <left style="medium">
        <color auto="1"/>
      </left>
      <right style="thin">
        <color auto="1"/>
      </right>
      <top style="thin">
        <color auto="1"/>
      </top>
      <bottom style="thick">
        <color auto="1"/>
      </bottom>
      <diagonal/>
    </border>
    <border>
      <left style="thin">
        <color auto="1"/>
      </left>
      <right style="medium">
        <color auto="1"/>
      </right>
      <top style="thin">
        <color auto="1"/>
      </top>
      <bottom style="thick">
        <color auto="1"/>
      </bottom>
      <diagonal/>
    </border>
    <border>
      <left/>
      <right style="thick">
        <color auto="1"/>
      </right>
      <top style="thick">
        <color auto="1"/>
      </top>
      <bottom/>
      <diagonal/>
    </border>
    <border>
      <left style="thick">
        <color auto="1"/>
      </left>
      <right style="medium">
        <color auto="1"/>
      </right>
      <top style="thick">
        <color auto="1"/>
      </top>
      <bottom style="thin">
        <color auto="1"/>
      </bottom>
      <diagonal/>
    </border>
    <border>
      <left/>
      <right style="medium">
        <color auto="1"/>
      </right>
      <top style="thick">
        <color auto="1"/>
      </top>
      <bottom style="thin">
        <color auto="1"/>
      </bottom>
      <diagonal/>
    </border>
    <border>
      <left style="medium">
        <color auto="1"/>
      </left>
      <right style="medium">
        <color auto="1"/>
      </right>
      <top style="thick">
        <color auto="1"/>
      </top>
      <bottom style="thin">
        <color auto="1"/>
      </bottom>
      <diagonal/>
    </border>
    <border>
      <left style="thick">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thick">
        <color auto="1"/>
      </left>
      <right style="medium">
        <color auto="1"/>
      </right>
      <top style="thin">
        <color auto="1"/>
      </top>
      <bottom style="thick">
        <color auto="1"/>
      </bottom>
      <diagonal/>
    </border>
    <border>
      <left/>
      <right style="medium">
        <color auto="1"/>
      </right>
      <top style="thin">
        <color auto="1"/>
      </top>
      <bottom style="thick">
        <color auto="1"/>
      </bottom>
      <diagonal/>
    </border>
    <border>
      <left style="medium">
        <color auto="1"/>
      </left>
      <right style="medium">
        <color auto="1"/>
      </right>
      <top style="thin">
        <color auto="1"/>
      </top>
      <bottom style="thick">
        <color auto="1"/>
      </bottom>
      <diagonal/>
    </border>
    <border>
      <left style="medium">
        <color auto="1"/>
      </left>
      <right/>
      <top style="thin">
        <color auto="1"/>
      </top>
      <bottom style="thick">
        <color auto="1"/>
      </bottom>
      <diagonal/>
    </border>
    <border>
      <left style="thick">
        <color auto="1"/>
      </left>
      <right style="medium">
        <color auto="1"/>
      </right>
      <top style="thin">
        <color auto="1"/>
      </top>
      <bottom style="dashed">
        <color auto="1"/>
      </bottom>
      <diagonal/>
    </border>
    <border>
      <left/>
      <right style="medium">
        <color auto="1"/>
      </right>
      <top style="thin">
        <color auto="1"/>
      </top>
      <bottom style="dashed">
        <color auto="1"/>
      </bottom>
      <diagonal/>
    </border>
    <border>
      <left style="medium">
        <color auto="1"/>
      </left>
      <right style="medium">
        <color auto="1"/>
      </right>
      <top style="thin">
        <color auto="1"/>
      </top>
      <bottom style="dashed">
        <color auto="1"/>
      </bottom>
      <diagonal/>
    </border>
    <border>
      <left style="medium">
        <color auto="1"/>
      </left>
      <right/>
      <top style="thin">
        <color auto="1"/>
      </top>
      <bottom style="dashed">
        <color auto="1"/>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auto="1"/>
      </right>
      <top/>
      <bottom style="thin">
        <color auto="1"/>
      </bottom>
      <diagonal/>
    </border>
    <border>
      <left style="thick">
        <color auto="1"/>
      </left>
      <right style="medium">
        <color auto="1"/>
      </right>
      <top style="dashed">
        <color auto="1"/>
      </top>
      <bottom style="dashed">
        <color auto="1"/>
      </bottom>
      <diagonal/>
    </border>
    <border>
      <left style="medium">
        <color auto="1"/>
      </left>
      <right style="medium">
        <color auto="1"/>
      </right>
      <top style="dashed">
        <color auto="1"/>
      </top>
      <bottom style="dashed">
        <color auto="1"/>
      </bottom>
      <diagonal/>
    </border>
    <border>
      <left style="thick">
        <color auto="1"/>
      </left>
      <right/>
      <top style="dashed">
        <color auto="1"/>
      </top>
      <bottom/>
      <diagonal/>
    </border>
    <border>
      <left/>
      <right/>
      <top style="dashed">
        <color auto="1"/>
      </top>
      <bottom/>
      <diagonal/>
    </border>
    <border>
      <left/>
      <right style="medium">
        <color auto="1"/>
      </right>
      <top style="dashed">
        <color auto="1"/>
      </top>
      <bottom/>
      <diagonal/>
    </border>
    <border>
      <left style="medium">
        <color auto="1"/>
      </left>
      <right/>
      <top style="dashed">
        <color auto="1"/>
      </top>
      <bottom/>
      <diagonal/>
    </border>
    <border>
      <left style="thick">
        <color auto="1"/>
      </left>
      <right/>
      <top style="thin">
        <color auto="1"/>
      </top>
      <bottom style="thin">
        <color auto="1"/>
      </bottom>
      <diagonal/>
    </border>
    <border>
      <left style="medium">
        <color auto="1"/>
      </left>
      <right/>
      <top style="dashed">
        <color auto="1"/>
      </top>
      <bottom style="thin">
        <color auto="1"/>
      </bottom>
      <diagonal/>
    </border>
    <border>
      <left/>
      <right/>
      <top style="dashed">
        <color auto="1"/>
      </top>
      <bottom style="thin">
        <color auto="1"/>
      </bottom>
      <diagonal/>
    </border>
    <border>
      <left/>
      <right style="medium">
        <color auto="1"/>
      </right>
      <top style="dashed">
        <color auto="1"/>
      </top>
      <bottom style="thin">
        <color auto="1"/>
      </bottom>
      <diagonal/>
    </border>
    <border>
      <left style="medium">
        <color auto="1"/>
      </left>
      <right style="thin">
        <color auto="1"/>
      </right>
      <top style="thin">
        <color auto="1"/>
      </top>
      <bottom style="dashed">
        <color auto="1"/>
      </bottom>
      <diagonal/>
    </border>
    <border>
      <left style="thin">
        <color auto="1"/>
      </left>
      <right style="medium">
        <color auto="1"/>
      </right>
      <top style="thin">
        <color auto="1"/>
      </top>
      <bottom style="dashed">
        <color auto="1"/>
      </bottom>
      <diagonal/>
    </border>
    <border>
      <left style="thin">
        <color auto="1"/>
      </left>
      <right style="thick">
        <color auto="1"/>
      </right>
      <top style="medium">
        <color auto="1"/>
      </top>
      <bottom style="medium">
        <color auto="1"/>
      </bottom>
      <diagonal/>
    </border>
    <border>
      <left style="thin">
        <color auto="1"/>
      </left>
      <right style="thin">
        <color auto="1"/>
      </right>
      <top style="medium">
        <color auto="1"/>
      </top>
      <bottom style="dashed">
        <color auto="1"/>
      </bottom>
      <diagonal/>
    </border>
    <border>
      <left style="thin">
        <color auto="1"/>
      </left>
      <right style="thick">
        <color auto="1"/>
      </right>
      <top style="medium">
        <color auto="1"/>
      </top>
      <bottom style="dashed">
        <color auto="1"/>
      </bottom>
      <diagonal/>
    </border>
    <border>
      <left style="thin">
        <color auto="1"/>
      </left>
      <right/>
      <top style="medium">
        <color auto="1"/>
      </top>
      <bottom/>
      <diagonal/>
    </border>
    <border>
      <left style="thick">
        <color auto="1"/>
      </left>
      <right style="dashed">
        <color auto="1"/>
      </right>
      <top style="medium">
        <color auto="1"/>
      </top>
      <bottom style="dashed">
        <color auto="1"/>
      </bottom>
      <diagonal/>
    </border>
    <border>
      <left/>
      <right style="dashed">
        <color auto="1"/>
      </right>
      <top style="medium">
        <color auto="1"/>
      </top>
      <bottom style="dashed">
        <color auto="1"/>
      </bottom>
      <diagonal/>
    </border>
    <border>
      <left style="dashed">
        <color auto="1"/>
      </left>
      <right style="dashed">
        <color auto="1"/>
      </right>
      <top style="medium">
        <color auto="1"/>
      </top>
      <bottom style="dashed">
        <color auto="1"/>
      </bottom>
      <diagonal/>
    </border>
    <border>
      <left style="dashed">
        <color auto="1"/>
      </left>
      <right style="thin">
        <color auto="1"/>
      </right>
      <top style="medium">
        <color auto="1"/>
      </top>
      <bottom style="dashed">
        <color auto="1"/>
      </bottom>
      <diagonal/>
    </border>
    <border>
      <left style="thin">
        <color auto="1"/>
      </left>
      <right/>
      <top style="medium">
        <color auto="1"/>
      </top>
      <bottom style="dashed">
        <color auto="1"/>
      </bottom>
      <diagonal/>
    </border>
    <border>
      <left/>
      <right/>
      <top style="medium">
        <color auto="1"/>
      </top>
      <bottom style="dashed">
        <color auto="1"/>
      </bottom>
      <diagonal/>
    </border>
    <border>
      <left/>
      <right style="medium">
        <color auto="1"/>
      </right>
      <top style="medium">
        <color auto="1"/>
      </top>
      <bottom style="dashed">
        <color auto="1"/>
      </bottom>
      <diagonal/>
    </border>
    <border>
      <left style="medium">
        <color auto="1"/>
      </left>
      <right/>
      <top style="medium">
        <color auto="1"/>
      </top>
      <bottom style="dashed">
        <color auto="1"/>
      </bottom>
      <diagonal/>
    </border>
    <border>
      <left/>
      <right style="thin">
        <color auto="1"/>
      </right>
      <top style="medium">
        <color auto="1"/>
      </top>
      <bottom style="dashed">
        <color auto="1"/>
      </bottom>
      <diagonal/>
    </border>
    <border>
      <left/>
      <right style="thick">
        <color auto="1"/>
      </right>
      <top style="medium">
        <color auto="1"/>
      </top>
      <bottom/>
      <diagonal/>
    </border>
    <border>
      <left style="thick">
        <color auto="1"/>
      </left>
      <right style="dashed">
        <color auto="1"/>
      </right>
      <top style="dashed">
        <color auto="1"/>
      </top>
      <bottom style="dashed">
        <color auto="1"/>
      </bottom>
      <diagonal/>
    </border>
    <border>
      <left/>
      <right style="dashed">
        <color auto="1"/>
      </right>
      <top style="dashed">
        <color auto="1"/>
      </top>
      <bottom style="dashed">
        <color auto="1"/>
      </bottom>
      <diagonal/>
    </border>
    <border>
      <left style="dashed">
        <color auto="1"/>
      </left>
      <right style="dashed">
        <color auto="1"/>
      </right>
      <top style="dashed">
        <color auto="1"/>
      </top>
      <bottom style="dashed">
        <color auto="1"/>
      </bottom>
      <diagonal/>
    </border>
    <border>
      <left style="dashed">
        <color auto="1"/>
      </left>
      <right style="thin">
        <color auto="1"/>
      </right>
      <top style="dashed">
        <color auto="1"/>
      </top>
      <bottom style="dashed">
        <color auto="1"/>
      </bottom>
      <diagonal/>
    </border>
    <border>
      <left/>
      <right style="thick">
        <color auto="1"/>
      </right>
      <top/>
      <bottom/>
      <diagonal/>
    </border>
    <border>
      <left style="thick">
        <color auto="1"/>
      </left>
      <right style="dashed">
        <color auto="1"/>
      </right>
      <top style="dashed">
        <color auto="1"/>
      </top>
      <bottom style="thick">
        <color auto="1"/>
      </bottom>
      <diagonal/>
    </border>
    <border>
      <left/>
      <right style="dashed">
        <color auto="1"/>
      </right>
      <top style="dashed">
        <color auto="1"/>
      </top>
      <bottom style="thick">
        <color auto="1"/>
      </bottom>
      <diagonal/>
    </border>
    <border>
      <left style="dashed">
        <color auto="1"/>
      </left>
      <right style="dashed">
        <color auto="1"/>
      </right>
      <top style="dashed">
        <color auto="1"/>
      </top>
      <bottom style="thick">
        <color auto="1"/>
      </bottom>
      <diagonal/>
    </border>
    <border>
      <left style="dashed">
        <color auto="1"/>
      </left>
      <right style="thin">
        <color auto="1"/>
      </right>
      <top style="dashed">
        <color auto="1"/>
      </top>
      <bottom style="thick">
        <color auto="1"/>
      </bottom>
      <diagonal/>
    </border>
    <border>
      <left/>
      <right style="thick">
        <color auto="1"/>
      </right>
      <top/>
      <bottom style="thick">
        <color auto="1"/>
      </bottom>
      <diagonal/>
    </border>
    <border>
      <left style="thick">
        <color auto="1"/>
      </left>
      <right style="thick">
        <color auto="1"/>
      </right>
      <top style="thick">
        <color auto="1"/>
      </top>
      <bottom style="thick">
        <color auto="1"/>
      </bottom>
      <diagonal/>
    </border>
    <border>
      <left style="thick">
        <color auto="1"/>
      </left>
      <right/>
      <top style="thick">
        <color auto="1"/>
      </top>
      <bottom style="dashed">
        <color auto="1"/>
      </bottom>
      <diagonal/>
    </border>
    <border>
      <left/>
      <right/>
      <top style="thick">
        <color auto="1"/>
      </top>
      <bottom style="dashed">
        <color auto="1"/>
      </bottom>
      <diagonal/>
    </border>
    <border>
      <left/>
      <right style="thin">
        <color auto="1"/>
      </right>
      <top style="thick">
        <color auto="1"/>
      </top>
      <bottom style="dashed">
        <color auto="1"/>
      </bottom>
      <diagonal/>
    </border>
    <border>
      <left style="thin">
        <color auto="1"/>
      </left>
      <right/>
      <top style="thick">
        <color auto="1"/>
      </top>
      <bottom style="dashed">
        <color auto="1"/>
      </bottom>
      <diagonal/>
    </border>
    <border>
      <left/>
      <right style="thick">
        <color auto="1"/>
      </right>
      <top style="thick">
        <color auto="1"/>
      </top>
      <bottom style="dashed">
        <color auto="1"/>
      </bottom>
      <diagonal/>
    </border>
    <border>
      <left style="thick">
        <color auto="1"/>
      </left>
      <right style="dashed">
        <color auto="1"/>
      </right>
      <top style="thick">
        <color auto="1"/>
      </top>
      <bottom style="dashed">
        <color auto="1"/>
      </bottom>
      <diagonal/>
    </border>
    <border>
      <left style="dashed">
        <color auto="1"/>
      </left>
      <right style="dashed">
        <color auto="1"/>
      </right>
      <top style="thick">
        <color auto="1"/>
      </top>
      <bottom style="dashed">
        <color auto="1"/>
      </bottom>
      <diagonal/>
    </border>
    <border>
      <left style="dashed">
        <color auto="1"/>
      </left>
      <right style="thin">
        <color auto="1"/>
      </right>
      <top style="thick">
        <color auto="1"/>
      </top>
      <bottom style="dashed">
        <color auto="1"/>
      </bottom>
      <diagonal/>
    </border>
    <border>
      <left style="dashed">
        <color auto="1"/>
      </left>
      <right style="thick">
        <color auto="1"/>
      </right>
      <top style="dashed">
        <color auto="1"/>
      </top>
      <bottom style="dashed">
        <color auto="1"/>
      </bottom>
      <diagonal/>
    </border>
    <border>
      <left style="thick">
        <color auto="1"/>
      </left>
      <right/>
      <top style="dashed">
        <color auto="1"/>
      </top>
      <bottom style="medium">
        <color auto="1"/>
      </bottom>
      <diagonal/>
    </border>
    <border>
      <left/>
      <right/>
      <top style="dashed">
        <color auto="1"/>
      </top>
      <bottom style="medium">
        <color auto="1"/>
      </bottom>
      <diagonal/>
    </border>
    <border>
      <left/>
      <right style="thin">
        <color auto="1"/>
      </right>
      <top style="dashed">
        <color auto="1"/>
      </top>
      <bottom style="medium">
        <color auto="1"/>
      </bottom>
      <diagonal/>
    </border>
    <border>
      <left style="thick">
        <color auto="1"/>
      </left>
      <right style="dashed">
        <color auto="1"/>
      </right>
      <top style="dashed">
        <color auto="1"/>
      </top>
      <bottom/>
      <diagonal/>
    </border>
    <border>
      <left style="dashed">
        <color auto="1"/>
      </left>
      <right style="dashed">
        <color auto="1"/>
      </right>
      <top style="dashed">
        <color auto="1"/>
      </top>
      <bottom/>
      <diagonal/>
    </border>
    <border>
      <left style="dashed">
        <color auto="1"/>
      </left>
      <right style="thin">
        <color auto="1"/>
      </right>
      <top style="dashed">
        <color auto="1"/>
      </top>
      <bottom/>
      <diagonal/>
    </border>
    <border>
      <left style="thin">
        <color auto="1"/>
      </left>
      <right/>
      <top style="dashed">
        <color auto="1"/>
      </top>
      <bottom/>
      <diagonal/>
    </border>
    <border>
      <left/>
      <right style="thick">
        <color auto="1"/>
      </right>
      <top style="dashed">
        <color auto="1"/>
      </top>
      <bottom/>
      <diagonal/>
    </border>
    <border>
      <left/>
      <right style="thin">
        <color auto="1"/>
      </right>
      <top style="dashed">
        <color auto="1"/>
      </top>
      <bottom/>
      <diagonal/>
    </border>
    <border>
      <left/>
      <right style="dashed">
        <color auto="1"/>
      </right>
      <top style="dashed">
        <color auto="1"/>
      </top>
      <bottom/>
      <diagonal/>
    </border>
    <border>
      <left style="dashed">
        <color auto="1"/>
      </left>
      <right style="thick">
        <color auto="1"/>
      </right>
      <top style="dashed">
        <color auto="1"/>
      </top>
      <bottom/>
      <diagonal/>
    </border>
    <border>
      <left style="thick">
        <color auto="1"/>
      </left>
      <right/>
      <top style="medium">
        <color auto="1"/>
      </top>
      <bottom style="dashed">
        <color auto="1"/>
      </bottom>
      <diagonal/>
    </border>
    <border>
      <left style="thin">
        <color auto="1"/>
      </left>
      <right style="dashed">
        <color auto="1"/>
      </right>
      <top style="medium">
        <color auto="1"/>
      </top>
      <bottom style="dashed">
        <color auto="1"/>
      </bottom>
      <diagonal/>
    </border>
    <border>
      <left style="dashed">
        <color auto="1"/>
      </left>
      <right style="thick">
        <color auto="1"/>
      </right>
      <top style="medium">
        <color auto="1"/>
      </top>
      <bottom style="dashed">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style="thin">
        <color auto="1"/>
      </right>
      <top style="thin">
        <color auto="1"/>
      </top>
      <bottom style="thin">
        <color auto="1"/>
      </bottom>
      <diagonal/>
    </border>
    <border>
      <left/>
      <right style="dashed">
        <color auto="1"/>
      </right>
      <top style="thin">
        <color auto="1"/>
      </top>
      <bottom style="thin">
        <color auto="1"/>
      </bottom>
      <diagonal/>
    </border>
    <border>
      <left style="dashed">
        <color auto="1"/>
      </left>
      <right style="thick">
        <color auto="1"/>
      </right>
      <top style="thin">
        <color auto="1"/>
      </top>
      <bottom style="thin">
        <color auto="1"/>
      </bottom>
      <diagonal/>
    </border>
    <border>
      <left style="thick">
        <color auto="1"/>
      </left>
      <right style="dashed">
        <color auto="1"/>
      </right>
      <top style="dashed">
        <color auto="1"/>
      </top>
      <bottom style="medium">
        <color auto="1"/>
      </bottom>
      <diagonal/>
    </border>
    <border>
      <left style="dashed">
        <color auto="1"/>
      </left>
      <right style="dashed">
        <color auto="1"/>
      </right>
      <top style="dashed">
        <color auto="1"/>
      </top>
      <bottom style="medium">
        <color auto="1"/>
      </bottom>
      <diagonal/>
    </border>
    <border>
      <left style="dashed">
        <color auto="1"/>
      </left>
      <right style="thin">
        <color auto="1"/>
      </right>
      <top style="dashed">
        <color auto="1"/>
      </top>
      <bottom style="medium">
        <color auto="1"/>
      </bottom>
      <diagonal/>
    </border>
    <border>
      <left/>
      <right style="dashed">
        <color auto="1"/>
      </right>
      <top style="dashed">
        <color auto="1"/>
      </top>
      <bottom style="medium">
        <color auto="1"/>
      </bottom>
      <diagonal/>
    </border>
    <border>
      <left style="dashed">
        <color auto="1"/>
      </left>
      <right style="thick">
        <color auto="1"/>
      </right>
      <top style="dashed">
        <color auto="1"/>
      </top>
      <bottom style="medium">
        <color auto="1"/>
      </bottom>
      <diagonal/>
    </border>
    <border>
      <left style="thick">
        <color auto="1"/>
      </left>
      <right/>
      <top style="dashed">
        <color auto="1"/>
      </top>
      <bottom style="thick">
        <color auto="1"/>
      </bottom>
      <diagonal/>
    </border>
    <border>
      <left style="thick">
        <color auto="1"/>
      </left>
      <right style="dashed">
        <color auto="1"/>
      </right>
      <top/>
      <bottom style="thick">
        <color auto="1"/>
      </bottom>
      <diagonal/>
    </border>
    <border>
      <left style="dashed">
        <color auto="1"/>
      </left>
      <right style="dashed">
        <color auto="1"/>
      </right>
      <top/>
      <bottom style="thick">
        <color auto="1"/>
      </bottom>
      <diagonal/>
    </border>
    <border>
      <left style="dashed">
        <color auto="1"/>
      </left>
      <right style="thin">
        <color auto="1"/>
      </right>
      <top/>
      <bottom style="thick">
        <color auto="1"/>
      </bottom>
      <diagonal/>
    </border>
    <border>
      <left style="dashed">
        <color auto="1"/>
      </left>
      <right style="thick">
        <color auto="1"/>
      </right>
      <top style="dashed">
        <color auto="1"/>
      </top>
      <bottom style="thick">
        <color auto="1"/>
      </bottom>
      <diagonal/>
    </border>
    <border>
      <left style="thick">
        <color auto="1"/>
      </left>
      <right style="dashed">
        <color auto="1"/>
      </right>
      <top style="thin">
        <color auto="1"/>
      </top>
      <bottom style="thick">
        <color auto="1"/>
      </bottom>
      <diagonal/>
    </border>
    <border>
      <left style="dashed">
        <color auto="1"/>
      </left>
      <right style="thin">
        <color auto="1"/>
      </right>
      <top style="thin">
        <color auto="1"/>
      </top>
      <bottom style="thick">
        <color auto="1"/>
      </bottom>
      <diagonal/>
    </border>
    <border>
      <left/>
      <right style="dashed">
        <color auto="1"/>
      </right>
      <top style="thin">
        <color auto="1"/>
      </top>
      <bottom style="thick">
        <color auto="1"/>
      </bottom>
      <diagonal/>
    </border>
    <border>
      <left style="thick">
        <color auto="1"/>
      </left>
      <right style="thin">
        <color auto="1"/>
      </right>
      <top style="thick">
        <color auto="1"/>
      </top>
      <bottom style="medium">
        <color auto="1"/>
      </bottom>
      <diagonal/>
    </border>
    <border>
      <left style="thin">
        <color auto="1"/>
      </left>
      <right style="thin">
        <color auto="1"/>
      </right>
      <top style="thick">
        <color auto="1"/>
      </top>
      <bottom style="medium">
        <color auto="1"/>
      </bottom>
      <diagonal/>
    </border>
    <border>
      <left style="thin">
        <color auto="1"/>
      </left>
      <right style="thick">
        <color auto="1"/>
      </right>
      <top style="thick">
        <color auto="1"/>
      </top>
      <bottom style="medium">
        <color auto="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diagonal/>
    </border>
    <border>
      <left style="thick">
        <color auto="1"/>
      </left>
      <right style="thin">
        <color auto="1"/>
      </right>
      <top style="medium">
        <color auto="1"/>
      </top>
      <bottom style="thick">
        <color auto="1"/>
      </bottom>
      <diagonal/>
    </border>
    <border>
      <left style="thin">
        <color auto="1"/>
      </left>
      <right style="thin">
        <color auto="1"/>
      </right>
      <top style="medium">
        <color auto="1"/>
      </top>
      <bottom style="thick">
        <color auto="1"/>
      </bottom>
      <diagonal/>
    </border>
    <border>
      <left/>
      <right style="thick">
        <color auto="1"/>
      </right>
      <top style="thin">
        <color auto="1"/>
      </top>
      <bottom/>
      <diagonal/>
    </border>
    <border>
      <left style="thick">
        <color auto="1"/>
      </left>
      <right/>
      <top style="thin">
        <color auto="1"/>
      </top>
      <bottom style="medium">
        <color auto="1"/>
      </bottom>
      <diagonal/>
    </border>
    <border>
      <left style="thin">
        <color auto="1"/>
      </left>
      <right/>
      <top style="dashed">
        <color auto="1"/>
      </top>
      <bottom style="medium">
        <color auto="1"/>
      </bottom>
      <diagonal/>
    </border>
    <border>
      <left/>
      <right style="thick">
        <color auto="1"/>
      </right>
      <top style="dashed">
        <color auto="1"/>
      </top>
      <bottom style="medium">
        <color auto="1"/>
      </bottom>
      <diagonal/>
    </border>
    <border>
      <left/>
      <right style="thick">
        <color auto="1"/>
      </right>
      <top style="medium">
        <color auto="1"/>
      </top>
      <bottom style="dashed">
        <color auto="1"/>
      </bottom>
      <diagonal/>
    </border>
    <border>
      <left style="thin">
        <color indexed="64"/>
      </left>
      <right/>
      <top/>
      <bottom/>
      <diagonal/>
    </border>
    <border>
      <left style="thick">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style="medium">
        <color auto="1"/>
      </left>
      <right style="thick">
        <color auto="1"/>
      </right>
      <top style="thick">
        <color auto="1"/>
      </top>
      <bottom style="thin">
        <color auto="1"/>
      </bottom>
      <diagonal/>
    </border>
    <border>
      <left style="medium">
        <color auto="1"/>
      </left>
      <right style="thick">
        <color auto="1"/>
      </right>
      <top style="thin">
        <color auto="1"/>
      </top>
      <bottom style="thin">
        <color auto="1"/>
      </bottom>
      <diagonal/>
    </border>
    <border>
      <left style="medium">
        <color auto="1"/>
      </left>
      <right style="thick">
        <color auto="1"/>
      </right>
      <top style="thin">
        <color auto="1"/>
      </top>
      <bottom style="thick">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medium">
        <color auto="1"/>
      </right>
      <top style="medium">
        <color auto="1"/>
      </top>
      <bottom style="thick">
        <color auto="1"/>
      </bottom>
      <diagonal/>
    </border>
    <border>
      <left style="medium">
        <color auto="1"/>
      </left>
      <right style="thick">
        <color auto="1"/>
      </right>
      <top style="medium">
        <color auto="1"/>
      </top>
      <bottom style="thick">
        <color auto="1"/>
      </bottom>
      <diagonal/>
    </border>
    <border>
      <left style="thin">
        <color auto="1"/>
      </left>
      <right style="thick">
        <color auto="1"/>
      </right>
      <top style="medium">
        <color auto="1"/>
      </top>
      <bottom style="thick">
        <color auto="1"/>
      </bottom>
      <diagonal/>
    </border>
    <border>
      <left style="medium">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medium">
        <color auto="1"/>
      </left>
      <right style="dashed">
        <color auto="1"/>
      </right>
      <top style="medium">
        <color auto="1"/>
      </top>
      <bottom style="thin">
        <color auto="1"/>
      </bottom>
      <diagonal/>
    </border>
    <border>
      <left style="dashed">
        <color auto="1"/>
      </left>
      <right style="dashed">
        <color auto="1"/>
      </right>
      <top style="medium">
        <color auto="1"/>
      </top>
      <bottom style="thin">
        <color auto="1"/>
      </bottom>
      <diagonal/>
    </border>
    <border>
      <left style="dashed">
        <color auto="1"/>
      </left>
      <right style="thick">
        <color auto="1"/>
      </right>
      <top style="medium">
        <color auto="1"/>
      </top>
      <bottom style="thin">
        <color auto="1"/>
      </bottom>
      <diagonal/>
    </border>
    <border>
      <left style="medium">
        <color auto="1"/>
      </left>
      <right style="dashed">
        <color auto="1"/>
      </right>
      <top style="thin">
        <color auto="1"/>
      </top>
      <bottom style="thin">
        <color auto="1"/>
      </bottom>
      <diagonal/>
    </border>
    <border>
      <left style="medium">
        <color auto="1"/>
      </left>
      <right style="dashed">
        <color auto="1"/>
      </right>
      <top style="thin">
        <color auto="1"/>
      </top>
      <bottom style="thick">
        <color auto="1"/>
      </bottom>
      <diagonal/>
    </border>
    <border>
      <left style="dashed">
        <color auto="1"/>
      </left>
      <right/>
      <top style="medium">
        <color auto="1"/>
      </top>
      <bottom style="thin">
        <color auto="1"/>
      </bottom>
      <diagonal/>
    </border>
    <border>
      <left/>
      <right style="dashed">
        <color auto="1"/>
      </right>
      <top style="medium">
        <color auto="1"/>
      </top>
      <bottom style="thin">
        <color auto="1"/>
      </bottom>
      <diagonal/>
    </border>
    <border>
      <left style="dashed">
        <color auto="1"/>
      </left>
      <right/>
      <top style="thin">
        <color auto="1"/>
      </top>
      <bottom style="thin">
        <color auto="1"/>
      </bottom>
      <diagonal/>
    </border>
    <border>
      <left style="dashed">
        <color auto="1"/>
      </left>
      <right/>
      <top style="thin">
        <color auto="1"/>
      </top>
      <bottom style="thick">
        <color auto="1"/>
      </bottom>
      <diagonal/>
    </border>
    <border>
      <left style="thick">
        <color auto="1"/>
      </left>
      <right style="dashed">
        <color auto="1"/>
      </right>
      <top style="medium">
        <color auto="1"/>
      </top>
      <bottom style="thick">
        <color auto="1"/>
      </bottom>
      <diagonal/>
    </border>
    <border>
      <left style="dashed">
        <color auto="1"/>
      </left>
      <right style="dashed">
        <color auto="1"/>
      </right>
      <top style="medium">
        <color auto="1"/>
      </top>
      <bottom style="thick">
        <color auto="1"/>
      </bottom>
      <diagonal/>
    </border>
    <border>
      <left style="dashed">
        <color auto="1"/>
      </left>
      <right style="thin">
        <color auto="1"/>
      </right>
      <top style="medium">
        <color auto="1"/>
      </top>
      <bottom style="thick">
        <color auto="1"/>
      </bottom>
      <diagonal/>
    </border>
    <border>
      <left/>
      <right style="dashed">
        <color auto="1"/>
      </right>
      <top style="medium">
        <color auto="1"/>
      </top>
      <bottom style="thick">
        <color auto="1"/>
      </bottom>
      <diagonal/>
    </border>
    <border>
      <left style="dashed">
        <color auto="1"/>
      </left>
      <right style="thick">
        <color auto="1"/>
      </right>
      <top style="medium">
        <color auto="1"/>
      </top>
      <bottom style="thick">
        <color auto="1"/>
      </bottom>
      <diagonal/>
    </border>
    <border>
      <left style="thin">
        <color auto="1"/>
      </left>
      <right style="thick">
        <color auto="1"/>
      </right>
      <top style="thick">
        <color auto="1"/>
      </top>
      <bottom style="thin">
        <color auto="1"/>
      </bottom>
      <diagonal/>
    </border>
    <border>
      <left style="thick">
        <color auto="1"/>
      </left>
      <right style="medium">
        <color auto="1"/>
      </right>
      <top/>
      <bottom style="medium">
        <color auto="1"/>
      </bottom>
      <diagonal/>
    </border>
    <border>
      <left style="medium">
        <color auto="1"/>
      </left>
      <right style="medium">
        <color auto="1"/>
      </right>
      <top/>
      <bottom style="medium">
        <color auto="1"/>
      </bottom>
      <diagonal/>
    </border>
    <border>
      <left style="medium">
        <color auto="1"/>
      </left>
      <right style="dashed">
        <color auto="1"/>
      </right>
      <top style="thin">
        <color auto="1"/>
      </top>
      <bottom style="medium">
        <color auto="1"/>
      </bottom>
      <diagonal/>
    </border>
    <border>
      <left style="dashed">
        <color auto="1"/>
      </left>
      <right style="dashed">
        <color auto="1"/>
      </right>
      <top style="thin">
        <color auto="1"/>
      </top>
      <bottom style="medium">
        <color auto="1"/>
      </bottom>
      <diagonal/>
    </border>
    <border>
      <left style="dashed">
        <color auto="1"/>
      </left>
      <right style="medium">
        <color auto="1"/>
      </right>
      <top style="thin">
        <color auto="1"/>
      </top>
      <bottom style="medium">
        <color auto="1"/>
      </bottom>
      <diagonal/>
    </border>
    <border>
      <left style="medium">
        <color auto="1"/>
      </left>
      <right style="thick">
        <color auto="1"/>
      </right>
      <top/>
      <bottom style="medium">
        <color auto="1"/>
      </bottom>
      <diagonal/>
    </border>
    <border>
      <left style="medium">
        <color auto="1"/>
      </left>
      <right style="dashed">
        <color auto="1"/>
      </right>
      <top style="medium">
        <color auto="1"/>
      </top>
      <bottom style="medium">
        <color auto="1"/>
      </bottom>
      <diagonal/>
    </border>
    <border>
      <left style="dashed">
        <color auto="1"/>
      </left>
      <right style="dashed">
        <color auto="1"/>
      </right>
      <top style="medium">
        <color auto="1"/>
      </top>
      <bottom style="medium">
        <color auto="1"/>
      </bottom>
      <diagonal/>
    </border>
    <border>
      <left style="dashed">
        <color auto="1"/>
      </left>
      <right style="medium">
        <color auto="1"/>
      </right>
      <top style="medium">
        <color auto="1"/>
      </top>
      <bottom style="medium">
        <color auto="1"/>
      </bottom>
      <diagonal/>
    </border>
    <border>
      <left style="thick">
        <color auto="1"/>
      </left>
      <right/>
      <top style="medium">
        <color auto="1"/>
      </top>
      <bottom style="medium">
        <color auto="1"/>
      </bottom>
      <diagonal/>
    </border>
    <border>
      <left style="thick">
        <color auto="1"/>
      </left>
      <right/>
      <top style="medium">
        <color auto="1"/>
      </top>
      <bottom style="thick">
        <color auto="1"/>
      </bottom>
      <diagonal/>
    </border>
    <border>
      <left style="medium">
        <color auto="1"/>
      </left>
      <right style="dashed">
        <color auto="1"/>
      </right>
      <top style="thick">
        <color auto="1"/>
      </top>
      <bottom style="thin">
        <color auto="1"/>
      </bottom>
      <diagonal/>
    </border>
    <border>
      <left style="dashed">
        <color auto="1"/>
      </left>
      <right style="dashed">
        <color auto="1"/>
      </right>
      <top style="thick">
        <color auto="1"/>
      </top>
      <bottom style="thin">
        <color auto="1"/>
      </bottom>
      <diagonal/>
    </border>
    <border>
      <left style="dashed">
        <color auto="1"/>
      </left>
      <right style="medium">
        <color auto="1"/>
      </right>
      <top style="thick">
        <color auto="1"/>
      </top>
      <bottom style="thin">
        <color auto="1"/>
      </bottom>
      <diagonal/>
    </border>
    <border>
      <left/>
      <right style="dashed">
        <color auto="1"/>
      </right>
      <top style="medium">
        <color auto="1"/>
      </top>
      <bottom style="medium">
        <color auto="1"/>
      </bottom>
      <diagonal/>
    </border>
    <border>
      <left style="dashed">
        <color auto="1"/>
      </left>
      <right/>
      <top style="medium">
        <color auto="1"/>
      </top>
      <bottom style="medium">
        <color auto="1"/>
      </bottom>
      <diagonal/>
    </border>
    <border>
      <left style="thick">
        <color auto="1"/>
      </left>
      <right/>
      <top/>
      <bottom style="dashed">
        <color auto="1"/>
      </bottom>
      <diagonal/>
    </border>
    <border>
      <left style="thick">
        <color auto="1"/>
      </left>
      <right style="medium">
        <color auto="1"/>
      </right>
      <top style="thick">
        <color auto="1"/>
      </top>
      <bottom style="medium">
        <color auto="1"/>
      </bottom>
      <diagonal/>
    </border>
    <border>
      <left style="thick">
        <color auto="1"/>
      </left>
      <right style="medium">
        <color auto="1"/>
      </right>
      <top/>
      <bottom/>
      <diagonal/>
    </border>
    <border>
      <left style="medium">
        <color auto="1"/>
      </left>
      <right style="medium">
        <color auto="1"/>
      </right>
      <top style="thin">
        <color auto="1"/>
      </top>
      <bottom/>
      <diagonal/>
    </border>
    <border>
      <left style="medium">
        <color auto="1"/>
      </left>
      <right style="thick">
        <color auto="1"/>
      </right>
      <top style="thin">
        <color auto="1"/>
      </top>
      <bottom/>
      <diagonal/>
    </border>
    <border>
      <left style="medium">
        <color auto="1"/>
      </left>
      <right style="thin">
        <color auto="1"/>
      </right>
      <top style="thick">
        <color auto="1"/>
      </top>
      <bottom style="medium">
        <color auto="1"/>
      </bottom>
      <diagonal/>
    </border>
    <border>
      <left style="medium">
        <color auto="1"/>
      </left>
      <right style="thin">
        <color auto="1"/>
      </right>
      <top style="medium">
        <color auto="1"/>
      </top>
      <bottom style="thick">
        <color auto="1"/>
      </bottom>
      <diagonal/>
    </border>
    <border>
      <left style="thick">
        <color auto="1"/>
      </left>
      <right style="medium">
        <color auto="1"/>
      </right>
      <top style="medium">
        <color auto="1"/>
      </top>
      <bottom style="thin">
        <color auto="1"/>
      </bottom>
      <diagonal/>
    </border>
    <border>
      <left style="medium">
        <color indexed="64"/>
      </left>
      <right style="medium">
        <color indexed="64"/>
      </right>
      <top style="medium">
        <color indexed="64"/>
      </top>
      <bottom style="thin">
        <color indexed="64"/>
      </bottom>
      <diagonal/>
    </border>
    <border>
      <left style="medium">
        <color auto="1"/>
      </left>
      <right style="thick">
        <color auto="1"/>
      </right>
      <top style="medium">
        <color auto="1"/>
      </top>
      <bottom style="thin">
        <color auto="1"/>
      </bottom>
      <diagonal/>
    </border>
    <border>
      <left style="thick">
        <color auto="1"/>
      </left>
      <right style="thin">
        <color auto="1"/>
      </right>
      <top/>
      <bottom style="dashed">
        <color auto="1"/>
      </bottom>
      <diagonal/>
    </border>
    <border>
      <left style="thin">
        <color auto="1"/>
      </left>
      <right style="thin">
        <color auto="1"/>
      </right>
      <top/>
      <bottom style="dashed">
        <color auto="1"/>
      </bottom>
      <diagonal/>
    </border>
    <border>
      <left style="thin">
        <color auto="1"/>
      </left>
      <right style="thick">
        <color auto="1"/>
      </right>
      <top/>
      <bottom style="dashed">
        <color auto="1"/>
      </bottom>
      <diagonal/>
    </border>
    <border>
      <left style="thick">
        <color auto="1"/>
      </left>
      <right style="thin">
        <color auto="1"/>
      </right>
      <top/>
      <bottom/>
      <diagonal/>
    </border>
    <border>
      <left style="dashed">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auto="1"/>
      </bottom>
      <diagonal/>
    </border>
    <border>
      <left style="thin">
        <color auto="1"/>
      </left>
      <right style="medium">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ck">
        <color auto="1"/>
      </left>
      <right style="dashed">
        <color auto="1"/>
      </right>
      <top/>
      <bottom style="dashed">
        <color auto="1"/>
      </bottom>
      <diagonal/>
    </border>
    <border>
      <left style="dashed">
        <color auto="1"/>
      </left>
      <right style="dashed">
        <color auto="1"/>
      </right>
      <top/>
      <bottom style="dashed">
        <color auto="1"/>
      </bottom>
      <diagonal/>
    </border>
    <border>
      <left style="dashed">
        <color auto="1"/>
      </left>
      <right style="thin">
        <color auto="1"/>
      </right>
      <top/>
      <bottom style="dashed">
        <color auto="1"/>
      </bottom>
      <diagonal/>
    </border>
    <border>
      <left style="thin">
        <color auto="1"/>
      </left>
      <right style="dashed">
        <color auto="1"/>
      </right>
      <top/>
      <bottom style="dashed">
        <color auto="1"/>
      </bottom>
      <diagonal/>
    </border>
    <border>
      <left style="dashed">
        <color auto="1"/>
      </left>
      <right style="thick">
        <color auto="1"/>
      </right>
      <top/>
      <bottom style="dashed">
        <color auto="1"/>
      </bottom>
      <diagonal/>
    </border>
    <border>
      <left style="medium">
        <color auto="1"/>
      </left>
      <right/>
      <top style="dashed">
        <color auto="1"/>
      </top>
      <bottom style="medium">
        <color indexed="64"/>
      </bottom>
      <diagonal/>
    </border>
    <border>
      <left style="thin">
        <color indexed="64"/>
      </left>
      <right style="thick">
        <color auto="1"/>
      </right>
      <top style="thin">
        <color auto="1"/>
      </top>
      <bottom style="dashed">
        <color indexed="64"/>
      </bottom>
      <diagonal/>
    </border>
    <border>
      <left/>
      <right style="medium">
        <color auto="1"/>
      </right>
      <top style="dashed">
        <color auto="1"/>
      </top>
      <bottom style="medium">
        <color indexed="64"/>
      </bottom>
      <diagonal/>
    </border>
    <border>
      <left style="medium">
        <color auto="1"/>
      </left>
      <right style="medium">
        <color auto="1"/>
      </right>
      <top style="thin">
        <color auto="1"/>
      </top>
      <bottom style="medium">
        <color auto="1"/>
      </bottom>
      <diagonal/>
    </border>
  </borders>
  <cellStyleXfs count="9">
    <xf numFmtId="0" fontId="0" fillId="0" borderId="0"/>
    <xf numFmtId="0" fontId="15" fillId="0" borderId="0"/>
    <xf numFmtId="0" fontId="15" fillId="0" borderId="0"/>
    <xf numFmtId="0" fontId="3" fillId="0" borderId="0"/>
    <xf numFmtId="0" fontId="21" fillId="13" borderId="0" applyNumberFormat="0" applyBorder="0" applyAlignment="0" applyProtection="0"/>
    <xf numFmtId="0" fontId="21"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cellStyleXfs>
  <cellXfs count="1629">
    <xf numFmtId="0" fontId="0" fillId="0" borderId="0" xfId="0"/>
    <xf numFmtId="0" fontId="0" fillId="0" borderId="0" xfId="0" applyAlignment="1">
      <alignment horizontal="center" vertical="center"/>
    </xf>
    <xf numFmtId="0" fontId="0" fillId="0" borderId="0" xfId="0" applyAlignment="1">
      <alignment wrapText="1"/>
    </xf>
    <xf numFmtId="0" fontId="4" fillId="0" borderId="0" xfId="0" applyFont="1"/>
    <xf numFmtId="0" fontId="0" fillId="4" borderId="0" xfId="0" applyFill="1"/>
    <xf numFmtId="0" fontId="8" fillId="0" borderId="0" xfId="0" applyFont="1"/>
    <xf numFmtId="0" fontId="9" fillId="0" borderId="0" xfId="0" applyFont="1"/>
    <xf numFmtId="0" fontId="8" fillId="0" borderId="0" xfId="0" applyFont="1" applyAlignment="1">
      <alignment horizontal="left" vertical="center"/>
    </xf>
    <xf numFmtId="0" fontId="9" fillId="0" borderId="0" xfId="0" applyFont="1" applyAlignment="1">
      <alignment horizontal="left" vertical="center"/>
    </xf>
    <xf numFmtId="0" fontId="8" fillId="0" borderId="0" xfId="0" applyFont="1" applyAlignment="1">
      <alignment wrapText="1"/>
    </xf>
    <xf numFmtId="0" fontId="12" fillId="0" borderId="0" xfId="0" applyFont="1"/>
    <xf numFmtId="0" fontId="8" fillId="0" borderId="0" xfId="0" applyFont="1" applyAlignment="1">
      <alignment horizontal="left"/>
    </xf>
    <xf numFmtId="0" fontId="9" fillId="0" borderId="0" xfId="0" applyFont="1" applyAlignment="1">
      <alignment horizontal="left"/>
    </xf>
    <xf numFmtId="0" fontId="10" fillId="0" borderId="0" xfId="0" applyFont="1" applyAlignment="1">
      <alignment wrapText="1"/>
    </xf>
    <xf numFmtId="0" fontId="13" fillId="0" borderId="0" xfId="0" applyFont="1" applyAlignment="1">
      <alignment wrapText="1"/>
    </xf>
    <xf numFmtId="0" fontId="6" fillId="0" borderId="0" xfId="0" applyFont="1"/>
    <xf numFmtId="0" fontId="11" fillId="0" borderId="0" xfId="0" applyFont="1"/>
    <xf numFmtId="0" fontId="0" fillId="0" borderId="0" xfId="0" applyAlignment="1">
      <alignment horizontal="left" vertical="center"/>
    </xf>
    <xf numFmtId="0" fontId="0" fillId="0" borderId="0" xfId="0" applyAlignment="1">
      <alignment vertical="center"/>
    </xf>
    <xf numFmtId="0" fontId="4" fillId="0" borderId="0" xfId="0" applyFont="1" applyAlignment="1">
      <alignment vertical="center"/>
    </xf>
    <xf numFmtId="0" fontId="0" fillId="0" borderId="0" xfId="0" applyAlignment="1">
      <alignment horizontal="center"/>
    </xf>
    <xf numFmtId="0" fontId="15" fillId="0" borderId="0" xfId="1" applyAlignment="1" applyProtection="1">
      <alignment horizontal="center" vertical="center"/>
      <protection locked="0"/>
    </xf>
    <xf numFmtId="0" fontId="15" fillId="0" borderId="0" xfId="1" applyAlignment="1" applyProtection="1">
      <alignment vertical="center"/>
      <protection locked="0"/>
    </xf>
    <xf numFmtId="49" fontId="15" fillId="0" borderId="0" xfId="1" applyNumberFormat="1" applyAlignment="1" applyProtection="1">
      <alignment vertical="center"/>
      <protection locked="0"/>
    </xf>
    <xf numFmtId="0" fontId="15" fillId="0" borderId="0" xfId="1" applyProtection="1">
      <protection locked="0"/>
    </xf>
    <xf numFmtId="0" fontId="15" fillId="0" borderId="0" xfId="1" applyAlignment="1" applyProtection="1">
      <alignment horizontal="center"/>
      <protection locked="0"/>
    </xf>
    <xf numFmtId="0" fontId="15" fillId="0" borderId="0" xfId="1"/>
    <xf numFmtId="49" fontId="15" fillId="0" borderId="0" xfId="1" applyNumberFormat="1" applyProtection="1">
      <protection locked="0"/>
    </xf>
    <xf numFmtId="0" fontId="15" fillId="0" borderId="96" xfId="1" applyBorder="1" applyProtection="1">
      <protection locked="0"/>
    </xf>
    <xf numFmtId="0" fontId="15" fillId="0" borderId="1" xfId="1" applyBorder="1" applyProtection="1">
      <protection locked="0"/>
    </xf>
    <xf numFmtId="0" fontId="15" fillId="0" borderId="1" xfId="1" applyBorder="1" applyAlignment="1" applyProtection="1">
      <alignment horizontal="center"/>
      <protection locked="0"/>
    </xf>
    <xf numFmtId="49" fontId="15" fillId="0" borderId="0" xfId="1" applyNumberFormat="1" applyAlignment="1" applyProtection="1">
      <alignment horizontal="center"/>
      <protection locked="0"/>
    </xf>
    <xf numFmtId="0" fontId="15" fillId="0" borderId="0" xfId="1" applyAlignment="1" applyProtection="1">
      <alignment horizontal="center" vertical="top"/>
      <protection locked="0"/>
    </xf>
    <xf numFmtId="49" fontId="15" fillId="0" borderId="0" xfId="1" applyNumberFormat="1" applyAlignment="1" applyProtection="1">
      <alignment horizontal="center" vertical="top"/>
      <protection locked="0"/>
    </xf>
    <xf numFmtId="0" fontId="14" fillId="0" borderId="0" xfId="1" applyFont="1" applyAlignment="1" applyProtection="1">
      <alignment wrapText="1"/>
      <protection locked="0"/>
    </xf>
    <xf numFmtId="0" fontId="15" fillId="0" borderId="0" xfId="1" applyAlignment="1">
      <alignment horizontal="center" vertical="center"/>
    </xf>
    <xf numFmtId="0" fontId="15" fillId="10" borderId="1" xfId="1" applyFill="1" applyBorder="1" applyAlignment="1" applyProtection="1">
      <alignment horizontal="center"/>
      <protection locked="0"/>
    </xf>
    <xf numFmtId="0" fontId="17" fillId="0" borderId="0" xfId="0" applyFont="1"/>
    <xf numFmtId="0" fontId="5" fillId="0" borderId="0" xfId="0" applyFont="1"/>
    <xf numFmtId="0" fontId="6" fillId="5" borderId="0" xfId="0" applyFont="1" applyFill="1"/>
    <xf numFmtId="0" fontId="7" fillId="0" borderId="0" xfId="0" applyFont="1" applyAlignment="1">
      <alignment wrapText="1"/>
    </xf>
    <xf numFmtId="0" fontId="8" fillId="0" borderId="0" xfId="0" applyFont="1" applyAlignment="1">
      <alignment vertical="center"/>
    </xf>
    <xf numFmtId="0" fontId="3" fillId="0" borderId="0" xfId="3"/>
    <xf numFmtId="0" fontId="8" fillId="0" borderId="0" xfId="3" applyFont="1"/>
    <xf numFmtId="0" fontId="10" fillId="2" borderId="0" xfId="0" applyFont="1" applyFill="1" applyAlignment="1">
      <alignment wrapText="1"/>
    </xf>
    <xf numFmtId="0" fontId="0" fillId="2" borderId="0" xfId="0" applyFill="1"/>
    <xf numFmtId="0" fontId="6" fillId="2" borderId="0" xfId="0" applyFont="1" applyFill="1"/>
    <xf numFmtId="0" fontId="20" fillId="0" borderId="0" xfId="2" applyFont="1" applyAlignment="1">
      <alignment horizontal="left" vertical="center" wrapText="1"/>
    </xf>
    <xf numFmtId="0" fontId="2" fillId="0" borderId="0" xfId="0" applyFont="1"/>
    <xf numFmtId="0" fontId="27" fillId="0" borderId="0" xfId="0" applyFont="1"/>
    <xf numFmtId="0" fontId="28" fillId="0" borderId="67" xfId="0" applyFont="1" applyBorder="1" applyAlignment="1">
      <alignment horizontal="left" vertical="center" wrapText="1"/>
    </xf>
    <xf numFmtId="0" fontId="28" fillId="0" borderId="191" xfId="0" applyFont="1" applyBorder="1" applyAlignment="1">
      <alignment horizontal="left" vertical="center" wrapText="1"/>
    </xf>
    <xf numFmtId="49" fontId="28" fillId="4" borderId="38" xfId="0" applyNumberFormat="1" applyFont="1" applyFill="1" applyBorder="1" applyAlignment="1">
      <alignment horizontal="center" vertical="center"/>
    </xf>
    <xf numFmtId="49" fontId="28" fillId="4" borderId="2" xfId="0" applyNumberFormat="1" applyFont="1" applyFill="1" applyBorder="1" applyAlignment="1">
      <alignment horizontal="center" vertical="center"/>
    </xf>
    <xf numFmtId="49" fontId="28" fillId="4" borderId="39" xfId="0" applyNumberFormat="1" applyFont="1" applyFill="1" applyBorder="1" applyAlignment="1">
      <alignment horizontal="center" vertical="center"/>
    </xf>
    <xf numFmtId="0" fontId="28" fillId="4" borderId="90" xfId="0" applyFont="1" applyFill="1" applyBorder="1" applyAlignment="1">
      <alignment vertical="center"/>
    </xf>
    <xf numFmtId="0" fontId="28" fillId="4" borderId="102" xfId="0" applyFont="1" applyFill="1" applyBorder="1" applyAlignment="1">
      <alignment vertical="center"/>
    </xf>
    <xf numFmtId="0" fontId="2" fillId="4" borderId="31" xfId="0" applyFont="1" applyFill="1" applyBorder="1" applyAlignment="1">
      <alignment horizontal="center" vertical="center"/>
    </xf>
    <xf numFmtId="0" fontId="2" fillId="4" borderId="0" xfId="0" applyFont="1" applyFill="1" applyAlignment="1">
      <alignment horizontal="center" vertical="center"/>
    </xf>
    <xf numFmtId="0" fontId="28" fillId="4" borderId="31" xfId="0" applyFont="1" applyFill="1" applyBorder="1" applyAlignment="1">
      <alignment horizontal="left" vertical="center"/>
    </xf>
    <xf numFmtId="0" fontId="28" fillId="4" borderId="0" xfId="0" applyFont="1" applyFill="1" applyAlignment="1">
      <alignment horizontal="left" vertical="center"/>
    </xf>
    <xf numFmtId="0" fontId="28" fillId="4" borderId="46" xfId="0" applyFont="1" applyFill="1" applyBorder="1" applyAlignment="1">
      <alignment horizontal="left" vertical="center"/>
    </xf>
    <xf numFmtId="0" fontId="28" fillId="4" borderId="167" xfId="0" applyFont="1" applyFill="1" applyBorder="1" applyAlignment="1">
      <alignment horizontal="left" vertical="center"/>
    </xf>
    <xf numFmtId="0" fontId="28" fillId="0" borderId="180" xfId="0" applyFont="1" applyBorder="1" applyAlignment="1">
      <alignment horizontal="left" vertical="center" wrapText="1"/>
    </xf>
    <xf numFmtId="0" fontId="28" fillId="0" borderId="189" xfId="0" applyFont="1" applyBorder="1" applyAlignment="1">
      <alignment horizontal="left" vertical="center" wrapText="1"/>
    </xf>
    <xf numFmtId="0" fontId="28" fillId="4" borderId="52" xfId="0" applyFont="1" applyFill="1" applyBorder="1" applyAlignment="1">
      <alignment vertical="center"/>
    </xf>
    <xf numFmtId="0" fontId="28" fillId="4" borderId="199" xfId="0" applyFont="1" applyFill="1" applyBorder="1" applyAlignment="1">
      <alignment vertical="center"/>
    </xf>
    <xf numFmtId="0" fontId="32" fillId="4" borderId="316" xfId="3" applyFont="1" applyFill="1" applyBorder="1" applyAlignment="1">
      <alignment vertical="center" textRotation="90"/>
    </xf>
    <xf numFmtId="0" fontId="32" fillId="4" borderId="317" xfId="3" applyFont="1" applyFill="1" applyBorder="1" applyAlignment="1">
      <alignment vertical="center" textRotation="90"/>
    </xf>
    <xf numFmtId="0" fontId="32" fillId="4" borderId="318" xfId="3" applyFont="1" applyFill="1" applyBorder="1" applyAlignment="1">
      <alignment vertical="center" textRotation="90"/>
    </xf>
    <xf numFmtId="49" fontId="28" fillId="0" borderId="299" xfId="3" applyNumberFormat="1" applyFont="1" applyBorder="1" applyAlignment="1">
      <alignment horizontal="center" vertical="center"/>
    </xf>
    <xf numFmtId="49" fontId="28" fillId="0" borderId="300" xfId="3" applyNumberFormat="1" applyFont="1" applyBorder="1" applyAlignment="1">
      <alignment horizontal="center" vertical="center"/>
    </xf>
    <xf numFmtId="0" fontId="28" fillId="0" borderId="344" xfId="3" applyFont="1" applyBorder="1" applyAlignment="1">
      <alignment horizontal="center" vertical="center"/>
    </xf>
    <xf numFmtId="49" fontId="28" fillId="0" borderId="299" xfId="3" applyNumberFormat="1" applyFont="1" applyBorder="1" applyAlignment="1">
      <alignment vertical="center"/>
    </xf>
    <xf numFmtId="49" fontId="28" fillId="0" borderId="300" xfId="3" applyNumberFormat="1" applyFont="1" applyBorder="1" applyAlignment="1">
      <alignment vertical="center"/>
    </xf>
    <xf numFmtId="0" fontId="28" fillId="0" borderId="344" xfId="3" applyFont="1" applyBorder="1" applyAlignment="1">
      <alignment vertical="center"/>
    </xf>
    <xf numFmtId="0" fontId="2" fillId="0" borderId="0" xfId="0" applyFont="1" applyAlignment="1">
      <alignment horizontal="center" vertical="center"/>
    </xf>
    <xf numFmtId="0" fontId="2" fillId="0" borderId="0" xfId="0" applyFont="1" applyAlignment="1">
      <alignment wrapText="1"/>
    </xf>
    <xf numFmtId="0" fontId="2" fillId="0" borderId="0" xfId="0" applyFont="1" applyAlignment="1">
      <alignment vertical="top"/>
    </xf>
    <xf numFmtId="0" fontId="2" fillId="0" borderId="0" xfId="0" applyFont="1" applyAlignment="1">
      <alignment vertical="top" wrapText="1"/>
    </xf>
    <xf numFmtId="0" fontId="21" fillId="13" borderId="0" xfId="4" applyAlignment="1">
      <alignment horizontal="center" vertical="center"/>
    </xf>
    <xf numFmtId="0" fontId="21" fillId="13" borderId="0" xfId="4" applyAlignment="1">
      <alignment horizontal="center" vertical="center" wrapText="1"/>
    </xf>
    <xf numFmtId="0" fontId="21" fillId="14" borderId="0" xfId="5"/>
    <xf numFmtId="0" fontId="21" fillId="13" borderId="348" xfId="4" applyBorder="1" applyAlignment="1">
      <alignment wrapText="1"/>
    </xf>
    <xf numFmtId="0" fontId="21" fillId="14" borderId="349" xfId="5" applyBorder="1" applyAlignment="1">
      <alignment wrapText="1"/>
    </xf>
    <xf numFmtId="0" fontId="2" fillId="0" borderId="349" xfId="0" applyFont="1" applyBorder="1" applyAlignment="1">
      <alignment wrapText="1"/>
    </xf>
    <xf numFmtId="0" fontId="2" fillId="0" borderId="349" xfId="0" applyFont="1" applyBorder="1" applyAlignment="1">
      <alignment vertical="top" wrapText="1"/>
    </xf>
    <xf numFmtId="0" fontId="2" fillId="0" borderId="315" xfId="0" applyFont="1" applyBorder="1" applyAlignment="1">
      <alignment wrapText="1"/>
    </xf>
    <xf numFmtId="0" fontId="21" fillId="14" borderId="0" xfId="5" applyBorder="1" applyAlignment="1">
      <alignment wrapText="1"/>
    </xf>
    <xf numFmtId="0" fontId="2" fillId="0" borderId="0" xfId="0" quotePrefix="1" applyFont="1" applyAlignment="1">
      <alignment vertical="top" wrapText="1"/>
    </xf>
    <xf numFmtId="0" fontId="40" fillId="0" borderId="0" xfId="1" applyFont="1" applyAlignment="1" applyProtection="1">
      <alignment horizontal="center" vertical="center"/>
      <protection locked="0"/>
    </xf>
    <xf numFmtId="0" fontId="40" fillId="0" borderId="0" xfId="1" applyFont="1" applyAlignment="1" applyProtection="1">
      <alignment vertical="center"/>
      <protection locked="0"/>
    </xf>
    <xf numFmtId="0" fontId="40" fillId="0" borderId="0" xfId="1" applyFont="1" applyAlignment="1">
      <alignment horizontal="center" vertical="center"/>
    </xf>
    <xf numFmtId="0" fontId="2" fillId="0" borderId="0" xfId="0" applyFont="1" applyAlignment="1">
      <alignment vertical="center"/>
    </xf>
    <xf numFmtId="0" fontId="27" fillId="0" borderId="0" xfId="0" applyFont="1" applyAlignment="1">
      <alignment vertical="center"/>
    </xf>
    <xf numFmtId="0" fontId="28" fillId="4" borderId="154" xfId="0" applyFont="1" applyFill="1" applyBorder="1" applyAlignment="1">
      <alignment horizontal="left" vertical="center"/>
    </xf>
    <xf numFmtId="0" fontId="28" fillId="4" borderId="2" xfId="0" applyFont="1" applyFill="1" applyBorder="1" applyAlignment="1">
      <alignment horizontal="left" vertical="center"/>
    </xf>
    <xf numFmtId="0" fontId="28" fillId="4" borderId="219" xfId="0" applyFont="1" applyFill="1" applyBorder="1" applyAlignment="1">
      <alignment horizontal="left" vertical="center"/>
    </xf>
    <xf numFmtId="0" fontId="40" fillId="0" borderId="0" xfId="1" applyFont="1" applyAlignment="1">
      <alignment vertical="center"/>
    </xf>
    <xf numFmtId="0" fontId="40" fillId="0" borderId="96" xfId="1" applyFont="1" applyBorder="1" applyAlignment="1" applyProtection="1">
      <alignment vertical="center"/>
      <protection locked="0"/>
    </xf>
    <xf numFmtId="0" fontId="40" fillId="0" borderId="1" xfId="1" applyFont="1" applyBorder="1" applyAlignment="1" applyProtection="1">
      <alignment vertical="center"/>
      <protection locked="0"/>
    </xf>
    <xf numFmtId="0" fontId="40" fillId="0" borderId="1" xfId="1" applyFont="1" applyBorder="1" applyAlignment="1" applyProtection="1">
      <alignment horizontal="center" vertical="center"/>
      <protection locked="0"/>
    </xf>
    <xf numFmtId="0" fontId="40" fillId="10" borderId="1" xfId="1" applyFont="1" applyFill="1" applyBorder="1" applyAlignment="1" applyProtection="1">
      <alignment horizontal="center" vertical="center"/>
      <protection locked="0"/>
    </xf>
    <xf numFmtId="0" fontId="44" fillId="0" borderId="106" xfId="0" applyFont="1" applyBorder="1" applyAlignment="1">
      <alignment horizontal="left" vertical="center"/>
    </xf>
    <xf numFmtId="0" fontId="28" fillId="0" borderId="108" xfId="0" applyFont="1" applyBorder="1" applyAlignment="1">
      <alignment horizontal="left" vertical="center"/>
    </xf>
    <xf numFmtId="0" fontId="28" fillId="0" borderId="113" xfId="0" applyFont="1" applyBorder="1" applyAlignment="1">
      <alignment horizontal="left" vertical="center" wrapText="1"/>
    </xf>
    <xf numFmtId="0" fontId="28" fillId="0" borderId="117" xfId="0" applyFont="1" applyBorder="1" applyAlignment="1">
      <alignment horizontal="left" vertical="center"/>
    </xf>
    <xf numFmtId="0" fontId="28" fillId="0" borderId="114" xfId="0" quotePrefix="1" applyFont="1" applyBorder="1" applyAlignment="1">
      <alignment horizontal="center" vertical="center"/>
    </xf>
    <xf numFmtId="49" fontId="28" fillId="0" borderId="118" xfId="0" quotePrefix="1" applyNumberFormat="1" applyFont="1" applyBorder="1" applyAlignment="1">
      <alignment horizontal="center" vertical="center"/>
    </xf>
    <xf numFmtId="0" fontId="2" fillId="0" borderId="46" xfId="0" applyFont="1" applyBorder="1" applyAlignment="1">
      <alignment horizontal="center" vertical="center"/>
    </xf>
    <xf numFmtId="0" fontId="28" fillId="4" borderId="91" xfId="0" applyFont="1" applyFill="1" applyBorder="1" applyAlignment="1">
      <alignment vertical="center"/>
    </xf>
    <xf numFmtId="0" fontId="28" fillId="4" borderId="92" xfId="0" applyFont="1" applyFill="1" applyBorder="1" applyAlignment="1">
      <alignment vertical="center"/>
    </xf>
    <xf numFmtId="0" fontId="28" fillId="4" borderId="103" xfId="0" applyFont="1" applyFill="1" applyBorder="1" applyAlignment="1">
      <alignment vertical="center"/>
    </xf>
    <xf numFmtId="0" fontId="28" fillId="4" borderId="104" xfId="0" applyFont="1" applyFill="1" applyBorder="1" applyAlignment="1">
      <alignment vertical="center"/>
    </xf>
    <xf numFmtId="0" fontId="28" fillId="4" borderId="127" xfId="0" applyFont="1" applyFill="1" applyBorder="1" applyAlignment="1">
      <alignment horizontal="left" vertical="center"/>
    </xf>
    <xf numFmtId="0" fontId="28" fillId="4" borderId="131" xfId="0" applyFont="1" applyFill="1" applyBorder="1" applyAlignment="1">
      <alignment horizontal="left" vertical="center"/>
    </xf>
    <xf numFmtId="0" fontId="28" fillId="0" borderId="160" xfId="0" applyFont="1" applyBorder="1" applyAlignment="1">
      <alignment horizontal="center" vertical="center" wrapText="1"/>
    </xf>
    <xf numFmtId="0" fontId="28" fillId="0" borderId="112" xfId="0" applyFont="1" applyBorder="1" applyAlignment="1">
      <alignment horizontal="center" vertical="center" wrapText="1"/>
    </xf>
    <xf numFmtId="0" fontId="28" fillId="0" borderId="111" xfId="0" applyFont="1" applyBorder="1" applyAlignment="1">
      <alignment horizontal="center" vertical="center" wrapText="1"/>
    </xf>
    <xf numFmtId="0" fontId="28" fillId="0" borderId="114" xfId="0" applyFont="1" applyBorder="1" applyAlignment="1">
      <alignment horizontal="center" vertical="center" wrapText="1"/>
    </xf>
    <xf numFmtId="0" fontId="28" fillId="0" borderId="113" xfId="0" applyFont="1" applyBorder="1" applyAlignment="1">
      <alignment horizontal="center" vertical="center" wrapText="1"/>
    </xf>
    <xf numFmtId="0" fontId="28" fillId="0" borderId="1" xfId="0" applyFont="1" applyBorder="1" applyAlignment="1">
      <alignment horizontal="center" vertical="center" wrapText="1"/>
    </xf>
    <xf numFmtId="0" fontId="28" fillId="0" borderId="165" xfId="0" applyFont="1" applyBorder="1" applyAlignment="1">
      <alignment horizontal="center" vertical="center" wrapText="1"/>
    </xf>
    <xf numFmtId="0" fontId="28" fillId="0" borderId="166" xfId="0" applyFont="1" applyBorder="1" applyAlignment="1">
      <alignment horizontal="center" vertical="center" wrapText="1"/>
    </xf>
    <xf numFmtId="0" fontId="28" fillId="0" borderId="101" xfId="0" applyFont="1" applyBorder="1" applyAlignment="1">
      <alignment horizontal="center" vertical="center" wrapText="1"/>
    </xf>
    <xf numFmtId="0" fontId="28" fillId="4" borderId="335" xfId="0" applyFont="1" applyFill="1" applyBorder="1" applyAlignment="1">
      <alignment vertical="center"/>
    </xf>
    <xf numFmtId="0" fontId="28" fillId="4" borderId="267" xfId="0" applyFont="1" applyFill="1" applyBorder="1" applyAlignment="1">
      <alignment vertical="center"/>
    </xf>
    <xf numFmtId="0" fontId="28" fillId="4" borderId="120" xfId="0" applyFont="1" applyFill="1" applyBorder="1" applyAlignment="1">
      <alignment vertical="center"/>
    </xf>
    <xf numFmtId="0" fontId="28" fillId="4" borderId="121" xfId="0" applyFont="1" applyFill="1" applyBorder="1" applyAlignment="1">
      <alignment vertical="center"/>
    </xf>
    <xf numFmtId="0" fontId="28" fillId="4" borderId="336" xfId="0" applyFont="1" applyFill="1" applyBorder="1" applyAlignment="1">
      <alignment vertical="center"/>
    </xf>
    <xf numFmtId="0" fontId="28" fillId="4" borderId="274" xfId="0" applyFont="1" applyFill="1" applyBorder="1" applyAlignment="1">
      <alignment vertical="center"/>
    </xf>
    <xf numFmtId="0" fontId="32" fillId="4" borderId="165" xfId="0" applyFont="1" applyFill="1" applyBorder="1" applyAlignment="1">
      <alignment vertical="center" textRotation="90" wrapText="1"/>
    </xf>
    <xf numFmtId="0" fontId="32" fillId="4" borderId="166" xfId="0" applyFont="1" applyFill="1" applyBorder="1" applyAlignment="1">
      <alignment vertical="center" textRotation="90" wrapText="1"/>
    </xf>
    <xf numFmtId="0" fontId="32" fillId="4" borderId="101" xfId="0" applyFont="1" applyFill="1" applyBorder="1" applyAlignment="1">
      <alignment vertical="center" textRotation="90" wrapText="1"/>
    </xf>
    <xf numFmtId="0" fontId="32" fillId="4" borderId="118" xfId="0" applyFont="1" applyFill="1" applyBorder="1" applyAlignment="1">
      <alignment vertical="center" textRotation="90"/>
    </xf>
    <xf numFmtId="0" fontId="32" fillId="4" borderId="117" xfId="0" applyFont="1" applyFill="1" applyBorder="1" applyAlignment="1">
      <alignment vertical="center" textRotation="90"/>
    </xf>
    <xf numFmtId="0" fontId="32" fillId="4" borderId="123" xfId="0" applyFont="1" applyFill="1" applyBorder="1" applyAlignment="1">
      <alignment vertical="center" textRotation="90"/>
    </xf>
    <xf numFmtId="0" fontId="32" fillId="4" borderId="269" xfId="0" applyFont="1" applyFill="1" applyBorder="1" applyAlignment="1">
      <alignment vertical="center" textRotation="90"/>
    </xf>
    <xf numFmtId="0" fontId="23" fillId="4" borderId="181" xfId="0" applyFont="1" applyFill="1" applyBorder="1" applyAlignment="1">
      <alignment vertical="center"/>
    </xf>
    <xf numFmtId="0" fontId="23" fillId="4" borderId="183" xfId="0" applyFont="1" applyFill="1" applyBorder="1" applyAlignment="1">
      <alignment vertical="center"/>
    </xf>
    <xf numFmtId="0" fontId="23" fillId="4" borderId="114" xfId="0" applyFont="1" applyFill="1" applyBorder="1" applyAlignment="1">
      <alignment vertical="center"/>
    </xf>
    <xf numFmtId="0" fontId="23" fillId="4" borderId="113" xfId="0" applyFont="1" applyFill="1" applyBorder="1" applyAlignment="1">
      <alignment vertical="center"/>
    </xf>
    <xf numFmtId="0" fontId="23" fillId="4" borderId="165" xfId="0" applyFont="1" applyFill="1" applyBorder="1" applyAlignment="1">
      <alignment vertical="center"/>
    </xf>
    <xf numFmtId="0" fontId="23" fillId="4" borderId="166" xfId="0" applyFont="1" applyFill="1" applyBorder="1" applyAlignment="1">
      <alignment vertical="center"/>
    </xf>
    <xf numFmtId="0" fontId="51" fillId="13" borderId="291" xfId="4" applyFont="1" applyBorder="1" applyAlignment="1">
      <alignment horizontal="left" vertical="top" wrapText="1"/>
    </xf>
    <xf numFmtId="0" fontId="40" fillId="0" borderId="315" xfId="0" applyFont="1" applyBorder="1" applyAlignment="1">
      <alignment horizontal="left" vertical="top" wrapText="1"/>
    </xf>
    <xf numFmtId="0" fontId="40" fillId="0" borderId="338" xfId="0" applyFont="1" applyBorder="1" applyAlignment="1">
      <alignment horizontal="left" vertical="top" wrapText="1"/>
    </xf>
    <xf numFmtId="0" fontId="51" fillId="13" borderId="291" xfId="4" applyFont="1" applyBorder="1" applyAlignment="1">
      <alignment vertical="top" wrapText="1"/>
    </xf>
    <xf numFmtId="0" fontId="40" fillId="0" borderId="338" xfId="0" applyFont="1" applyBorder="1" applyAlignment="1">
      <alignment vertical="top" wrapText="1"/>
    </xf>
    <xf numFmtId="0" fontId="27" fillId="16" borderId="172" xfId="7" applyFont="1" applyBorder="1" applyAlignment="1">
      <alignment vertical="top" wrapText="1"/>
    </xf>
    <xf numFmtId="0" fontId="40" fillId="0" borderId="0" xfId="0" applyFont="1" applyAlignment="1">
      <alignment vertical="top" wrapText="1"/>
    </xf>
    <xf numFmtId="0" fontId="40" fillId="0" borderId="291" xfId="0" applyFont="1" applyBorder="1" applyAlignment="1">
      <alignment vertical="top" wrapText="1"/>
    </xf>
    <xf numFmtId="0" fontId="27" fillId="17" borderId="172" xfId="8" applyFont="1" applyBorder="1" applyAlignment="1">
      <alignment vertical="top" wrapText="1"/>
    </xf>
    <xf numFmtId="0" fontId="27" fillId="15" borderId="358" xfId="6" applyFont="1" applyBorder="1" applyAlignment="1">
      <alignment vertical="top" wrapText="1"/>
    </xf>
    <xf numFmtId="0" fontId="2" fillId="5" borderId="0" xfId="0" applyFont="1" applyFill="1" applyAlignment="1">
      <alignment horizontal="center" vertical="center"/>
    </xf>
    <xf numFmtId="0" fontId="2" fillId="6" borderId="0" xfId="0" applyFont="1" applyFill="1" applyAlignment="1">
      <alignment horizontal="center" vertical="center"/>
    </xf>
    <xf numFmtId="0" fontId="22" fillId="0" borderId="0" xfId="0" applyFont="1" applyAlignment="1">
      <alignment horizontal="center" vertical="center" wrapText="1"/>
    </xf>
    <xf numFmtId="0" fontId="22" fillId="0" borderId="2" xfId="0" applyFont="1" applyBorder="1" applyAlignment="1">
      <alignment horizontal="center" vertical="center" wrapText="1"/>
    </xf>
    <xf numFmtId="0" fontId="23" fillId="0" borderId="0" xfId="0" applyFont="1" applyAlignment="1">
      <alignment horizontal="right" vertical="center"/>
    </xf>
    <xf numFmtId="0" fontId="24" fillId="0" borderId="0" xfId="0" applyFont="1" applyAlignment="1">
      <alignment horizontal="center" vertical="center"/>
    </xf>
    <xf numFmtId="0" fontId="43" fillId="0" borderId="0" xfId="0" applyFont="1" applyAlignment="1">
      <alignment horizontal="right" vertical="center"/>
    </xf>
    <xf numFmtId="0" fontId="26" fillId="0" borderId="0" xfId="0" applyFont="1" applyAlignment="1">
      <alignment horizontal="center" vertical="center" wrapText="1"/>
    </xf>
    <xf numFmtId="0" fontId="23" fillId="0" borderId="2" xfId="0" applyFont="1" applyBorder="1" applyAlignment="1">
      <alignment horizontal="right" vertical="center"/>
    </xf>
    <xf numFmtId="0" fontId="25" fillId="0" borderId="2" xfId="0" applyFont="1" applyBorder="1" applyAlignment="1">
      <alignment horizontal="center" vertical="center"/>
    </xf>
    <xf numFmtId="0" fontId="28" fillId="4" borderId="14" xfId="0" applyFont="1" applyFill="1" applyBorder="1" applyAlignment="1">
      <alignment horizontal="left" vertical="center"/>
    </xf>
    <xf numFmtId="0" fontId="28" fillId="4" borderId="15" xfId="0" applyFont="1" applyFill="1" applyBorder="1" applyAlignment="1">
      <alignment horizontal="left" vertical="center"/>
    </xf>
    <xf numFmtId="0" fontId="28" fillId="4" borderId="15" xfId="0" applyFont="1" applyFill="1" applyBorder="1" applyAlignment="1">
      <alignment horizontal="center" vertical="center"/>
    </xf>
    <xf numFmtId="0" fontId="28" fillId="4" borderId="16" xfId="0" applyFont="1" applyFill="1" applyBorder="1" applyAlignment="1">
      <alignment horizontal="center" vertical="center"/>
    </xf>
    <xf numFmtId="0" fontId="28" fillId="4" borderId="17" xfId="0" applyFont="1" applyFill="1" applyBorder="1" applyAlignment="1">
      <alignment horizontal="left" vertical="center"/>
    </xf>
    <xf numFmtId="0" fontId="28" fillId="4" borderId="18" xfId="0" applyFont="1" applyFill="1" applyBorder="1" applyAlignment="1">
      <alignment horizontal="center" vertical="center"/>
    </xf>
    <xf numFmtId="0" fontId="28" fillId="4" borderId="15" xfId="0" applyFont="1" applyFill="1" applyBorder="1" applyAlignment="1">
      <alignment horizontal="center" vertical="center" wrapText="1"/>
    </xf>
    <xf numFmtId="0" fontId="28" fillId="4" borderId="16" xfId="0" applyFont="1" applyFill="1" applyBorder="1" applyAlignment="1">
      <alignment horizontal="center" vertical="center" wrapText="1"/>
    </xf>
    <xf numFmtId="0" fontId="28" fillId="4" borderId="18" xfId="0" applyFont="1" applyFill="1" applyBorder="1" applyAlignment="1">
      <alignment horizontal="center" vertical="center" wrapText="1"/>
    </xf>
    <xf numFmtId="0" fontId="23" fillId="4" borderId="3" xfId="0" applyFont="1" applyFill="1" applyBorder="1" applyAlignment="1">
      <alignment horizontal="center" vertical="center"/>
    </xf>
    <xf numFmtId="0" fontId="23" fillId="4" borderId="4" xfId="0" applyFont="1" applyFill="1" applyBorder="1" applyAlignment="1">
      <alignment horizontal="center" vertical="center"/>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7" xfId="0" applyFont="1" applyFill="1" applyBorder="1" applyAlignment="1">
      <alignment horizontal="center" vertical="center"/>
    </xf>
    <xf numFmtId="0" fontId="23" fillId="4" borderId="8" xfId="0" applyFont="1" applyFill="1" applyBorder="1" applyAlignment="1">
      <alignment horizontal="center" vertical="center"/>
    </xf>
    <xf numFmtId="0" fontId="28" fillId="4" borderId="9" xfId="0" applyFont="1" applyFill="1" applyBorder="1" applyAlignment="1">
      <alignment horizontal="left" vertical="center"/>
    </xf>
    <xf numFmtId="0" fontId="28" fillId="4" borderId="10" xfId="0" applyFont="1" applyFill="1" applyBorder="1" applyAlignment="1">
      <alignment horizontal="left" vertical="center"/>
    </xf>
    <xf numFmtId="0" fontId="28" fillId="4" borderId="10" xfId="0" applyFont="1" applyFill="1" applyBorder="1" applyAlignment="1">
      <alignment horizontal="center" vertical="center"/>
    </xf>
    <xf numFmtId="0" fontId="28" fillId="4" borderId="11" xfId="0" applyFont="1" applyFill="1" applyBorder="1" applyAlignment="1">
      <alignment horizontal="center" vertical="center"/>
    </xf>
    <xf numFmtId="0" fontId="28" fillId="4" borderId="12" xfId="0" applyFont="1" applyFill="1" applyBorder="1" applyAlignment="1">
      <alignment horizontal="left" vertical="center"/>
    </xf>
    <xf numFmtId="0" fontId="28" fillId="4" borderId="13" xfId="0" applyFont="1" applyFill="1" applyBorder="1" applyAlignment="1">
      <alignment horizontal="center" vertical="center"/>
    </xf>
    <xf numFmtId="0" fontId="28" fillId="4" borderId="19" xfId="0" applyFont="1" applyFill="1" applyBorder="1" applyAlignment="1">
      <alignment horizontal="left" vertical="center" wrapText="1"/>
    </xf>
    <xf numFmtId="0" fontId="28" fillId="4" borderId="20" xfId="0" applyFont="1" applyFill="1" applyBorder="1" applyAlignment="1">
      <alignment horizontal="left" vertical="center"/>
    </xf>
    <xf numFmtId="0" fontId="28" fillId="4" borderId="20" xfId="0" applyFont="1" applyFill="1" applyBorder="1" applyAlignment="1">
      <alignment horizontal="center" vertical="center"/>
    </xf>
    <xf numFmtId="0" fontId="28" fillId="4" borderId="21" xfId="0" applyFont="1" applyFill="1" applyBorder="1" applyAlignment="1">
      <alignment horizontal="center" vertical="center"/>
    </xf>
    <xf numFmtId="0" fontId="28" fillId="4" borderId="22" xfId="0" applyFont="1" applyFill="1" applyBorder="1" applyAlignment="1">
      <alignment horizontal="left" vertical="center"/>
    </xf>
    <xf numFmtId="0" fontId="28" fillId="4" borderId="23" xfId="0" applyFont="1" applyFill="1" applyBorder="1" applyAlignment="1">
      <alignment horizontal="center" vertical="center"/>
    </xf>
    <xf numFmtId="0" fontId="27" fillId="4" borderId="24" xfId="0" applyFont="1" applyFill="1" applyBorder="1" applyAlignment="1">
      <alignment horizontal="center" vertical="center"/>
    </xf>
    <xf numFmtId="0" fontId="27" fillId="4" borderId="25" xfId="0" applyFont="1" applyFill="1" applyBorder="1" applyAlignment="1">
      <alignment horizontal="center" vertical="center"/>
    </xf>
    <xf numFmtId="0" fontId="27" fillId="4" borderId="31" xfId="0" applyFont="1" applyFill="1" applyBorder="1" applyAlignment="1">
      <alignment horizontal="center" vertical="center"/>
    </xf>
    <xf numFmtId="0" fontId="27" fillId="4" borderId="32" xfId="0" applyFont="1" applyFill="1" applyBorder="1" applyAlignment="1">
      <alignment horizontal="center" vertical="center"/>
    </xf>
    <xf numFmtId="0" fontId="27" fillId="4" borderId="38" xfId="0" applyFont="1" applyFill="1" applyBorder="1" applyAlignment="1">
      <alignment horizontal="center" vertical="center"/>
    </xf>
    <xf numFmtId="0" fontId="27" fillId="4" borderId="39" xfId="0" applyFont="1" applyFill="1" applyBorder="1" applyAlignment="1">
      <alignment horizontal="center" vertical="center"/>
    </xf>
    <xf numFmtId="0" fontId="27" fillId="7" borderId="26" xfId="0" applyFont="1" applyFill="1" applyBorder="1" applyAlignment="1">
      <alignment horizontal="center" vertical="center"/>
    </xf>
    <xf numFmtId="0" fontId="27" fillId="7" borderId="27" xfId="0" applyFont="1" applyFill="1" applyBorder="1" applyAlignment="1">
      <alignment horizontal="center" vertical="center"/>
    </xf>
    <xf numFmtId="0" fontId="27" fillId="7" borderId="28" xfId="0" applyFont="1" applyFill="1" applyBorder="1" applyAlignment="1">
      <alignment horizontal="center" vertical="center"/>
    </xf>
    <xf numFmtId="0" fontId="27" fillId="7" borderId="29" xfId="0" applyFont="1" applyFill="1" applyBorder="1" applyAlignment="1">
      <alignment horizontal="center" vertical="center"/>
    </xf>
    <xf numFmtId="0" fontId="27" fillId="7" borderId="30" xfId="0" applyFont="1" applyFill="1" applyBorder="1" applyAlignment="1">
      <alignment horizontal="center" vertical="center"/>
    </xf>
    <xf numFmtId="0" fontId="28" fillId="4" borderId="14" xfId="0" applyFont="1" applyFill="1" applyBorder="1" applyAlignment="1">
      <alignment horizontal="left" vertical="center" wrapText="1"/>
    </xf>
    <xf numFmtId="49" fontId="28" fillId="4" borderId="15" xfId="0" applyNumberFormat="1" applyFont="1" applyFill="1" applyBorder="1" applyAlignment="1">
      <alignment horizontal="center" vertical="center"/>
    </xf>
    <xf numFmtId="49" fontId="28" fillId="4" borderId="16" xfId="0" applyNumberFormat="1" applyFont="1" applyFill="1" applyBorder="1" applyAlignment="1">
      <alignment horizontal="center" vertical="center"/>
    </xf>
    <xf numFmtId="0" fontId="28" fillId="7" borderId="36" xfId="0" applyFont="1" applyFill="1" applyBorder="1" applyAlignment="1">
      <alignment horizontal="center" vertical="center" wrapText="1"/>
    </xf>
    <xf numFmtId="0" fontId="28" fillId="7" borderId="37" xfId="0" applyFont="1" applyFill="1" applyBorder="1" applyAlignment="1">
      <alignment horizontal="center" vertical="center" wrapText="1"/>
    </xf>
    <xf numFmtId="0" fontId="28" fillId="0" borderId="15" xfId="0" applyFont="1" applyBorder="1" applyAlignment="1">
      <alignment horizontal="left" vertical="center" wrapText="1"/>
    </xf>
    <xf numFmtId="0" fontId="28" fillId="0" borderId="15" xfId="0" quotePrefix="1" applyFont="1" applyBorder="1" applyAlignment="1">
      <alignment horizontal="left" vertical="center" wrapText="1"/>
    </xf>
    <xf numFmtId="0" fontId="28" fillId="4" borderId="18" xfId="0" applyFont="1" applyFill="1" applyBorder="1" applyAlignment="1">
      <alignment horizontal="left" vertical="center"/>
    </xf>
    <xf numFmtId="0" fontId="28" fillId="7" borderId="33" xfId="0" applyFont="1" applyFill="1" applyBorder="1" applyAlignment="1">
      <alignment horizontal="center" vertical="center" wrapText="1"/>
    </xf>
    <xf numFmtId="0" fontId="28" fillId="7" borderId="34" xfId="0" applyFont="1" applyFill="1" applyBorder="1" applyAlignment="1">
      <alignment horizontal="center" vertical="center" wrapText="1"/>
    </xf>
    <xf numFmtId="0" fontId="28" fillId="0" borderId="35" xfId="0" applyFont="1" applyBorder="1" applyAlignment="1">
      <alignment horizontal="left" vertical="center" wrapText="1"/>
    </xf>
    <xf numFmtId="0" fontId="28" fillId="0" borderId="35" xfId="0" quotePrefix="1" applyFont="1" applyBorder="1" applyAlignment="1">
      <alignment horizontal="left" vertical="center" wrapText="1"/>
    </xf>
    <xf numFmtId="0" fontId="28" fillId="4" borderId="35" xfId="0" applyFont="1" applyFill="1" applyBorder="1" applyAlignment="1">
      <alignment horizontal="left" vertical="center"/>
    </xf>
    <xf numFmtId="0" fontId="28" fillId="4" borderId="356" xfId="0" applyFont="1" applyFill="1" applyBorder="1" applyAlignment="1">
      <alignment horizontal="left" vertical="center"/>
    </xf>
    <xf numFmtId="0" fontId="28" fillId="8" borderId="36" xfId="0" applyFont="1" applyFill="1" applyBorder="1" applyAlignment="1">
      <alignment horizontal="center" vertical="center" wrapText="1"/>
    </xf>
    <xf numFmtId="0" fontId="28" fillId="8" borderId="37" xfId="0" applyFont="1" applyFill="1" applyBorder="1" applyAlignment="1">
      <alignment horizontal="center" vertical="center" wrapText="1"/>
    </xf>
    <xf numFmtId="0" fontId="28" fillId="0" borderId="20" xfId="0" applyFont="1" applyBorder="1" applyAlignment="1">
      <alignment horizontal="left" vertical="center" wrapText="1"/>
    </xf>
    <xf numFmtId="0" fontId="28" fillId="0" borderId="20" xfId="0" quotePrefix="1" applyFont="1" applyBorder="1" applyAlignment="1">
      <alignment horizontal="left" vertical="center" wrapText="1"/>
    </xf>
    <xf numFmtId="0" fontId="28" fillId="4" borderId="23" xfId="0" applyFont="1" applyFill="1" applyBorder="1" applyAlignment="1">
      <alignment horizontal="left" vertical="center"/>
    </xf>
    <xf numFmtId="0" fontId="27" fillId="8" borderId="26" xfId="0" applyFont="1" applyFill="1" applyBorder="1" applyAlignment="1">
      <alignment horizontal="center" vertical="center"/>
    </xf>
    <xf numFmtId="0" fontId="27" fillId="8" borderId="27" xfId="0" applyFont="1" applyFill="1" applyBorder="1" applyAlignment="1">
      <alignment horizontal="center" vertical="center"/>
    </xf>
    <xf numFmtId="0" fontId="27" fillId="8" borderId="28" xfId="0" applyFont="1" applyFill="1" applyBorder="1" applyAlignment="1">
      <alignment horizontal="center" vertical="center"/>
    </xf>
    <xf numFmtId="0" fontId="27" fillId="8" borderId="29" xfId="0" applyFont="1" applyFill="1" applyBorder="1" applyAlignment="1">
      <alignment horizontal="center" vertical="center"/>
    </xf>
    <xf numFmtId="0" fontId="27" fillId="8" borderId="30" xfId="0" applyFont="1" applyFill="1" applyBorder="1" applyAlignment="1">
      <alignment horizontal="center" vertical="center"/>
    </xf>
    <xf numFmtId="0" fontId="28" fillId="8" borderId="33" xfId="0" applyFont="1" applyFill="1" applyBorder="1" applyAlignment="1">
      <alignment horizontal="center" vertical="center" wrapText="1"/>
    </xf>
    <xf numFmtId="0" fontId="28" fillId="8" borderId="34" xfId="0" applyFont="1" applyFill="1" applyBorder="1" applyAlignment="1">
      <alignment horizontal="center" vertical="center" wrapText="1"/>
    </xf>
    <xf numFmtId="0" fontId="28" fillId="4" borderId="15" xfId="0" applyFont="1" applyFill="1" applyBorder="1" applyAlignment="1">
      <alignment horizontal="left" vertical="center" wrapText="1"/>
    </xf>
    <xf numFmtId="0" fontId="28" fillId="4" borderId="16" xfId="0" applyFont="1" applyFill="1" applyBorder="1" applyAlignment="1">
      <alignment horizontal="left" vertical="center"/>
    </xf>
    <xf numFmtId="0" fontId="29" fillId="4" borderId="17" xfId="0" applyFont="1" applyFill="1" applyBorder="1" applyAlignment="1">
      <alignment horizontal="left" vertical="center" wrapText="1"/>
    </xf>
    <xf numFmtId="0" fontId="29" fillId="4" borderId="15" xfId="0" applyFont="1" applyFill="1" applyBorder="1" applyAlignment="1">
      <alignment horizontal="left" vertical="center" wrapText="1"/>
    </xf>
    <xf numFmtId="0" fontId="30" fillId="4" borderId="15" xfId="0" applyFont="1" applyFill="1" applyBorder="1" applyAlignment="1">
      <alignment horizontal="center" vertical="center"/>
    </xf>
    <xf numFmtId="0" fontId="30" fillId="4" borderId="40" xfId="0" applyFont="1" applyFill="1" applyBorder="1" applyAlignment="1">
      <alignment horizontal="center" vertical="center"/>
    </xf>
    <xf numFmtId="0" fontId="30" fillId="4" borderId="41" xfId="0" applyFont="1" applyFill="1" applyBorder="1" applyAlignment="1">
      <alignment horizontal="center" vertical="center"/>
    </xf>
    <xf numFmtId="0" fontId="28" fillId="4" borderId="42" xfId="0" applyFont="1" applyFill="1" applyBorder="1" applyAlignment="1">
      <alignment horizontal="left" vertical="center" wrapText="1"/>
    </xf>
    <xf numFmtId="0" fontId="28" fillId="4" borderId="40" xfId="0" applyFont="1" applyFill="1" applyBorder="1" applyAlignment="1">
      <alignment horizontal="left" vertical="center" wrapText="1"/>
    </xf>
    <xf numFmtId="0" fontId="30" fillId="4" borderId="43" xfId="0" applyFont="1" applyFill="1" applyBorder="1" applyAlignment="1">
      <alignment horizontal="center" vertical="center"/>
    </xf>
    <xf numFmtId="49" fontId="28" fillId="4" borderId="15" xfId="0" applyNumberFormat="1" applyFont="1" applyFill="1" applyBorder="1" applyAlignment="1">
      <alignment horizontal="left" vertical="center"/>
    </xf>
    <xf numFmtId="49" fontId="28" fillId="4" borderId="18" xfId="0" applyNumberFormat="1" applyFont="1" applyFill="1" applyBorder="1" applyAlignment="1">
      <alignment horizontal="left" vertical="center"/>
    </xf>
    <xf numFmtId="0" fontId="28" fillId="4" borderId="11" xfId="0" applyFont="1" applyFill="1" applyBorder="1" applyAlignment="1">
      <alignment horizontal="left" vertical="center"/>
    </xf>
    <xf numFmtId="0" fontId="28" fillId="4" borderId="13" xfId="0" applyFont="1" applyFill="1" applyBorder="1" applyAlignment="1">
      <alignment horizontal="left" vertical="center"/>
    </xf>
    <xf numFmtId="49" fontId="28" fillId="4" borderId="16" xfId="0" applyNumberFormat="1" applyFont="1" applyFill="1" applyBorder="1" applyAlignment="1">
      <alignment horizontal="left" vertical="center"/>
    </xf>
    <xf numFmtId="0" fontId="28" fillId="4" borderId="52" xfId="0" applyFont="1" applyFill="1" applyBorder="1" applyAlignment="1">
      <alignment horizontal="center" vertical="center"/>
    </xf>
    <xf numFmtId="0" fontId="28" fillId="4" borderId="53" xfId="0" applyFont="1" applyFill="1" applyBorder="1" applyAlignment="1">
      <alignment horizontal="center" vertical="center"/>
    </xf>
    <xf numFmtId="0" fontId="28" fillId="4" borderId="54" xfId="0" applyFont="1" applyFill="1" applyBorder="1" applyAlignment="1">
      <alignment horizontal="center" vertical="center"/>
    </xf>
    <xf numFmtId="0" fontId="28" fillId="4" borderId="52" xfId="0" applyFont="1" applyFill="1" applyBorder="1" applyAlignment="1">
      <alignment horizontal="center" vertical="center" wrapText="1"/>
    </xf>
    <xf numFmtId="0" fontId="28" fillId="4" borderId="53" xfId="0" applyFont="1" applyFill="1" applyBorder="1" applyAlignment="1">
      <alignment horizontal="center" vertical="center" wrapText="1"/>
    </xf>
    <xf numFmtId="0" fontId="28" fillId="4" borderId="57" xfId="0" applyFont="1" applyFill="1" applyBorder="1" applyAlignment="1">
      <alignment horizontal="center" vertical="center" wrapText="1"/>
    </xf>
    <xf numFmtId="0" fontId="28" fillId="0" borderId="59" xfId="0" applyFont="1" applyBorder="1" applyAlignment="1">
      <alignment horizontal="center" vertical="center"/>
    </xf>
    <xf numFmtId="0" fontId="28" fillId="0" borderId="60" xfId="0" applyFont="1" applyBorder="1" applyAlignment="1">
      <alignment horizontal="center" vertical="center"/>
    </xf>
    <xf numFmtId="0" fontId="28" fillId="0" borderId="61" xfId="0" applyFont="1" applyBorder="1" applyAlignment="1">
      <alignment horizontal="center" vertical="center"/>
    </xf>
    <xf numFmtId="49" fontId="28" fillId="0" borderId="59" xfId="0" applyNumberFormat="1" applyFont="1" applyBorder="1" applyAlignment="1">
      <alignment horizontal="center" vertical="center"/>
    </xf>
    <xf numFmtId="49" fontId="28" fillId="0" borderId="60" xfId="0" applyNumberFormat="1" applyFont="1" applyBorder="1" applyAlignment="1">
      <alignment horizontal="center" vertical="center"/>
    </xf>
    <xf numFmtId="49" fontId="28" fillId="0" borderId="61" xfId="0" applyNumberFormat="1" applyFont="1" applyBorder="1" applyAlignment="1">
      <alignment horizontal="center" vertical="center"/>
    </xf>
    <xf numFmtId="0" fontId="28" fillId="0" borderId="62" xfId="0" applyFont="1" applyBorder="1" applyAlignment="1">
      <alignment horizontal="center" vertical="center"/>
    </xf>
    <xf numFmtId="0" fontId="28" fillId="0" borderId="63" xfId="0" applyFont="1" applyBorder="1" applyAlignment="1">
      <alignment horizontal="center" vertical="center"/>
    </xf>
    <xf numFmtId="0" fontId="28" fillId="0" borderId="64" xfId="0" applyFont="1" applyBorder="1" applyAlignment="1">
      <alignment horizontal="center" vertical="center"/>
    </xf>
    <xf numFmtId="0" fontId="31" fillId="6" borderId="3" xfId="0" applyFont="1" applyFill="1" applyBorder="1" applyAlignment="1">
      <alignment horizontal="center" vertical="center"/>
    </xf>
    <xf numFmtId="0" fontId="31" fillId="6" borderId="4" xfId="0" applyFont="1" applyFill="1" applyBorder="1" applyAlignment="1">
      <alignment horizontal="center" vertical="center"/>
    </xf>
    <xf numFmtId="0" fontId="31" fillId="6" borderId="44" xfId="0" applyFont="1" applyFill="1" applyBorder="1" applyAlignment="1">
      <alignment horizontal="center" vertical="center"/>
    </xf>
    <xf numFmtId="0" fontId="27" fillId="4" borderId="46" xfId="0" applyFont="1" applyFill="1" applyBorder="1" applyAlignment="1">
      <alignment horizontal="center" vertical="center"/>
    </xf>
    <xf numFmtId="0" fontId="28" fillId="4" borderId="47" xfId="0" applyFont="1" applyFill="1" applyBorder="1" applyAlignment="1">
      <alignment horizontal="left" vertical="center"/>
    </xf>
    <xf numFmtId="0" fontId="28" fillId="4" borderId="48" xfId="0" applyFont="1" applyFill="1" applyBorder="1" applyAlignment="1">
      <alignment horizontal="left" vertical="center"/>
    </xf>
    <xf numFmtId="0" fontId="28" fillId="4" borderId="48" xfId="0" applyFont="1" applyFill="1" applyBorder="1" applyAlignment="1">
      <alignment horizontal="center" vertical="center"/>
    </xf>
    <xf numFmtId="0" fontId="28" fillId="4" borderId="49" xfId="0" applyFont="1" applyFill="1" applyBorder="1" applyAlignment="1">
      <alignment horizontal="center" vertical="center"/>
    </xf>
    <xf numFmtId="0" fontId="23" fillId="4" borderId="50" xfId="0" applyFont="1" applyFill="1" applyBorder="1" applyAlignment="1">
      <alignment horizontal="center" vertical="center"/>
    </xf>
    <xf numFmtId="0" fontId="23" fillId="4" borderId="51" xfId="0" applyFont="1" applyFill="1" applyBorder="1" applyAlignment="1">
      <alignment horizontal="center" vertical="center"/>
    </xf>
    <xf numFmtId="0" fontId="23" fillId="4" borderId="31" xfId="0" applyFont="1" applyFill="1" applyBorder="1" applyAlignment="1">
      <alignment horizontal="center" vertical="center"/>
    </xf>
    <xf numFmtId="0" fontId="23" fillId="4" borderId="58" xfId="0" applyFont="1" applyFill="1" applyBorder="1" applyAlignment="1">
      <alignment horizontal="center" vertical="center"/>
    </xf>
    <xf numFmtId="0" fontId="23" fillId="4" borderId="38" xfId="0" applyFont="1" applyFill="1" applyBorder="1" applyAlignment="1">
      <alignment horizontal="center" vertical="center"/>
    </xf>
    <xf numFmtId="0" fontId="23" fillId="4" borderId="69" xfId="0" applyFont="1" applyFill="1" applyBorder="1" applyAlignment="1">
      <alignment horizontal="center" vertical="center"/>
    </xf>
    <xf numFmtId="0" fontId="28" fillId="4" borderId="55" xfId="0" applyFont="1" applyFill="1" applyBorder="1" applyAlignment="1">
      <alignment horizontal="center" vertical="center" wrapText="1"/>
    </xf>
    <xf numFmtId="0" fontId="28" fillId="4" borderId="56" xfId="0" applyFont="1" applyFill="1" applyBorder="1" applyAlignment="1">
      <alignment horizontal="center" vertical="center"/>
    </xf>
    <xf numFmtId="0" fontId="28" fillId="0" borderId="65" xfId="0" applyFont="1" applyBorder="1" applyAlignment="1">
      <alignment horizontal="center" vertical="center"/>
    </xf>
    <xf numFmtId="0" fontId="28" fillId="0" borderId="36" xfId="0" applyFont="1" applyBorder="1" applyAlignment="1">
      <alignment horizontal="center" vertical="center"/>
    </xf>
    <xf numFmtId="0" fontId="28" fillId="0" borderId="37" xfId="0" applyFont="1" applyBorder="1" applyAlignment="1">
      <alignment horizontal="center" vertical="center"/>
    </xf>
    <xf numFmtId="0" fontId="28" fillId="0" borderId="66" xfId="0" applyFont="1" applyBorder="1" applyAlignment="1">
      <alignment horizontal="center" vertical="center"/>
    </xf>
    <xf numFmtId="0" fontId="28" fillId="0" borderId="67" xfId="0" applyFont="1" applyBorder="1" applyAlignment="1">
      <alignment horizontal="center" vertical="center"/>
    </xf>
    <xf numFmtId="0" fontId="28" fillId="0" borderId="68" xfId="0" applyFont="1" applyBorder="1" applyAlignment="1">
      <alignment horizontal="center" vertical="center"/>
    </xf>
    <xf numFmtId="0" fontId="27" fillId="4" borderId="76" xfId="0" applyFont="1" applyFill="1" applyBorder="1" applyAlignment="1">
      <alignment horizontal="center" vertical="center"/>
    </xf>
    <xf numFmtId="0" fontId="27" fillId="4" borderId="77" xfId="0" applyFont="1" applyFill="1" applyBorder="1" applyAlignment="1">
      <alignment horizontal="center" vertical="center"/>
    </xf>
    <xf numFmtId="0" fontId="28" fillId="4" borderId="49" xfId="0" applyFont="1" applyFill="1" applyBorder="1" applyAlignment="1">
      <alignment horizontal="left" vertical="center"/>
    </xf>
    <xf numFmtId="0" fontId="28" fillId="4" borderId="78" xfId="0" applyFont="1" applyFill="1" applyBorder="1" applyAlignment="1">
      <alignment horizontal="center" vertical="center" wrapText="1"/>
    </xf>
    <xf numFmtId="0" fontId="28" fillId="4" borderId="79" xfId="0" applyFont="1" applyFill="1" applyBorder="1" applyAlignment="1">
      <alignment horizontal="center" vertical="center" wrapText="1"/>
    </xf>
    <xf numFmtId="0" fontId="28" fillId="4" borderId="80" xfId="0" applyFont="1" applyFill="1" applyBorder="1" applyAlignment="1">
      <alignment horizontal="center" vertical="center" wrapText="1"/>
    </xf>
    <xf numFmtId="0" fontId="28" fillId="4" borderId="78" xfId="0" applyFont="1" applyFill="1" applyBorder="1" applyAlignment="1">
      <alignment horizontal="center" vertical="center"/>
    </xf>
    <xf numFmtId="0" fontId="28" fillId="4" borderId="79" xfId="0" applyFont="1" applyFill="1" applyBorder="1" applyAlignment="1">
      <alignment horizontal="center" vertical="center"/>
    </xf>
    <xf numFmtId="0" fontId="28" fillId="4" borderId="80" xfId="0" applyFont="1" applyFill="1" applyBorder="1" applyAlignment="1">
      <alignment horizontal="center" vertical="center"/>
    </xf>
    <xf numFmtId="0" fontId="28" fillId="4" borderId="81" xfId="0" applyFont="1" applyFill="1" applyBorder="1" applyAlignment="1">
      <alignment horizontal="center" vertical="center" wrapText="1"/>
    </xf>
    <xf numFmtId="0" fontId="28" fillId="4" borderId="82" xfId="0" applyFont="1" applyFill="1" applyBorder="1" applyAlignment="1">
      <alignment horizontal="center" vertical="center" wrapText="1"/>
    </xf>
    <xf numFmtId="0" fontId="28" fillId="4" borderId="83" xfId="0" applyFont="1" applyFill="1" applyBorder="1" applyAlignment="1">
      <alignment horizontal="center" vertical="center" wrapText="1"/>
    </xf>
    <xf numFmtId="0" fontId="28" fillId="0" borderId="70" xfId="0" applyFont="1" applyBorder="1" applyAlignment="1">
      <alignment horizontal="center" vertical="center"/>
    </xf>
    <xf numFmtId="0" fontId="28" fillId="0" borderId="71" xfId="0" applyFont="1" applyBorder="1" applyAlignment="1">
      <alignment horizontal="center" vertical="center"/>
    </xf>
    <xf numFmtId="0" fontId="28" fillId="0" borderId="72" xfId="0" applyFont="1" applyBorder="1" applyAlignment="1">
      <alignment horizontal="center" vertical="center"/>
    </xf>
    <xf numFmtId="0" fontId="28" fillId="0" borderId="73" xfId="0" applyFont="1" applyBorder="1" applyAlignment="1">
      <alignment horizontal="center" vertical="center"/>
    </xf>
    <xf numFmtId="0" fontId="28" fillId="0" borderId="74" xfId="0" applyFont="1" applyBorder="1" applyAlignment="1">
      <alignment horizontal="center" vertical="center"/>
    </xf>
    <xf numFmtId="0" fontId="28" fillId="0" borderId="75" xfId="0" applyFont="1" applyBorder="1" applyAlignment="1">
      <alignment horizontal="center" vertical="center"/>
    </xf>
    <xf numFmtId="0" fontId="32" fillId="4" borderId="47" xfId="0" applyFont="1" applyFill="1" applyBorder="1" applyAlignment="1">
      <alignment horizontal="left" vertical="center"/>
    </xf>
    <xf numFmtId="0" fontId="32" fillId="4" borderId="48" xfId="0" applyFont="1" applyFill="1" applyBorder="1" applyAlignment="1">
      <alignment horizontal="left" vertical="center"/>
    </xf>
    <xf numFmtId="0" fontId="27" fillId="4" borderId="84" xfId="0" applyFont="1" applyFill="1" applyBorder="1" applyAlignment="1">
      <alignment horizontal="center" vertical="center"/>
    </xf>
    <xf numFmtId="0" fontId="27" fillId="4" borderId="27" xfId="0" applyFont="1" applyFill="1" applyBorder="1" applyAlignment="1">
      <alignment horizontal="center" vertical="center"/>
    </xf>
    <xf numFmtId="0" fontId="27" fillId="4" borderId="30" xfId="0" applyFont="1" applyFill="1" applyBorder="1" applyAlignment="1">
      <alignment horizontal="center" vertical="center"/>
    </xf>
    <xf numFmtId="0" fontId="27" fillId="4" borderId="85" xfId="0" applyFont="1" applyFill="1" applyBorder="1" applyAlignment="1">
      <alignment horizontal="left" vertical="center"/>
    </xf>
    <xf numFmtId="0" fontId="27" fillId="4" borderId="86" xfId="0" applyFont="1" applyFill="1" applyBorder="1" applyAlignment="1">
      <alignment horizontal="left" vertical="center"/>
    </xf>
    <xf numFmtId="0" fontId="27" fillId="4" borderId="87" xfId="0" applyFont="1" applyFill="1" applyBorder="1" applyAlignment="1">
      <alignment horizontal="left" vertical="center"/>
    </xf>
    <xf numFmtId="0" fontId="2" fillId="0" borderId="88" xfId="0" applyFont="1" applyBorder="1" applyAlignment="1">
      <alignment horizontal="center" vertical="center"/>
    </xf>
    <xf numFmtId="0" fontId="2" fillId="0" borderId="1" xfId="0" applyFont="1" applyBorder="1" applyAlignment="1">
      <alignment horizontal="center" vertical="center"/>
    </xf>
    <xf numFmtId="0" fontId="28" fillId="4" borderId="1" xfId="0" applyFont="1" applyFill="1" applyBorder="1" applyAlignment="1">
      <alignment horizontal="left" vertical="center"/>
    </xf>
    <xf numFmtId="0" fontId="28" fillId="4" borderId="89" xfId="0" applyFont="1" applyFill="1" applyBorder="1" applyAlignment="1">
      <alignment horizontal="left" vertical="center"/>
    </xf>
    <xf numFmtId="0" fontId="28" fillId="4" borderId="91" xfId="0" applyFont="1" applyFill="1" applyBorder="1" applyAlignment="1">
      <alignment horizontal="left" vertical="center"/>
    </xf>
    <xf numFmtId="0" fontId="28" fillId="4" borderId="92" xfId="0" applyFont="1" applyFill="1" applyBorder="1" applyAlignment="1">
      <alignment horizontal="left" vertical="center"/>
    </xf>
    <xf numFmtId="0" fontId="28" fillId="4" borderId="90" xfId="0" applyFont="1" applyFill="1" applyBorder="1" applyAlignment="1">
      <alignment horizontal="left" vertical="center"/>
    </xf>
    <xf numFmtId="0" fontId="28" fillId="4" borderId="96" xfId="0" applyFont="1" applyFill="1" applyBorder="1" applyAlignment="1">
      <alignment horizontal="left" vertical="center"/>
    </xf>
    <xf numFmtId="0" fontId="1" fillId="0" borderId="1" xfId="0" applyFont="1" applyBorder="1" applyAlignment="1">
      <alignment horizontal="center" vertical="center"/>
    </xf>
    <xf numFmtId="0" fontId="2" fillId="0" borderId="93" xfId="0" applyFont="1" applyBorder="1" applyAlignment="1">
      <alignment horizontal="center" vertical="center"/>
    </xf>
    <xf numFmtId="0" fontId="2" fillId="0" borderId="94" xfId="0" applyFont="1" applyBorder="1" applyAlignment="1">
      <alignment horizontal="center" vertical="center"/>
    </xf>
    <xf numFmtId="0" fontId="28" fillId="4" borderId="94" xfId="0" applyFont="1" applyFill="1" applyBorder="1" applyAlignment="1">
      <alignment horizontal="left" vertical="center"/>
    </xf>
    <xf numFmtId="0" fontId="28" fillId="4" borderId="95" xfId="0" applyFont="1" applyFill="1" applyBorder="1" applyAlignment="1">
      <alignment horizontal="left" vertical="center"/>
    </xf>
    <xf numFmtId="0" fontId="4" fillId="0" borderId="0" xfId="0" applyFont="1" applyAlignment="1">
      <alignment horizontal="center" wrapText="1"/>
    </xf>
    <xf numFmtId="0" fontId="33" fillId="4" borderId="109" xfId="0" applyFont="1" applyFill="1" applyBorder="1" applyAlignment="1">
      <alignment horizontal="left" vertical="center" wrapText="1"/>
    </xf>
    <xf numFmtId="0" fontId="33" fillId="4" borderId="0" xfId="0" applyFont="1" applyFill="1" applyAlignment="1">
      <alignment horizontal="left" vertical="center" wrapText="1"/>
    </xf>
    <xf numFmtId="0" fontId="33" fillId="4" borderId="214" xfId="0" applyFont="1" applyFill="1" applyBorder="1" applyAlignment="1">
      <alignment horizontal="left" vertical="center" wrapText="1"/>
    </xf>
    <xf numFmtId="0" fontId="33" fillId="4" borderId="154" xfId="0" applyFont="1" applyFill="1" applyBorder="1" applyAlignment="1">
      <alignment horizontal="left" vertical="center" wrapText="1"/>
    </xf>
    <xf numFmtId="0" fontId="33" fillId="4" borderId="2" xfId="0" applyFont="1" applyFill="1" applyBorder="1" applyAlignment="1">
      <alignment horizontal="left" vertical="center" wrapText="1"/>
    </xf>
    <xf numFmtId="0" fontId="33" fillId="4" borderId="219" xfId="0" applyFont="1" applyFill="1" applyBorder="1" applyAlignment="1">
      <alignment horizontal="left" vertical="center" wrapText="1"/>
    </xf>
    <xf numFmtId="0" fontId="28" fillId="0" borderId="4" xfId="0" applyFont="1" applyBorder="1" applyAlignment="1">
      <alignment horizontal="center" vertical="center"/>
    </xf>
    <xf numFmtId="0" fontId="28" fillId="0" borderId="5" xfId="0" applyFont="1" applyBorder="1" applyAlignment="1">
      <alignment horizontal="center" vertical="center"/>
    </xf>
    <xf numFmtId="0" fontId="28" fillId="0" borderId="76" xfId="0" applyFont="1" applyBorder="1" applyAlignment="1">
      <alignment horizontal="center" vertical="center"/>
    </xf>
    <xf numFmtId="0" fontId="28" fillId="0" borderId="105" xfId="0" applyFont="1" applyBorder="1" applyAlignment="1">
      <alignment horizontal="center" vertical="center"/>
    </xf>
    <xf numFmtId="0" fontId="28" fillId="4" borderId="79" xfId="0" applyFont="1" applyFill="1" applyBorder="1" applyAlignment="1">
      <alignment horizontal="left" vertical="center" wrapText="1"/>
    </xf>
    <xf numFmtId="0" fontId="28" fillId="4" borderId="83" xfId="0" applyFont="1" applyFill="1" applyBorder="1" applyAlignment="1">
      <alignment horizontal="left" vertical="center" wrapText="1"/>
    </xf>
    <xf numFmtId="0" fontId="28" fillId="4" borderId="56" xfId="0" applyFont="1" applyFill="1" applyBorder="1" applyAlignment="1">
      <alignment horizontal="left" vertical="center"/>
    </xf>
    <xf numFmtId="0" fontId="28" fillId="4" borderId="53" xfId="0" applyFont="1" applyFill="1" applyBorder="1" applyAlignment="1">
      <alignment horizontal="left" vertical="center"/>
    </xf>
    <xf numFmtId="0" fontId="28" fillId="4" borderId="57" xfId="0" applyFont="1" applyFill="1" applyBorder="1" applyAlignment="1">
      <alignment horizontal="left" vertical="center"/>
    </xf>
    <xf numFmtId="0" fontId="28" fillId="0" borderId="106" xfId="0" applyFont="1" applyBorder="1" applyAlignment="1">
      <alignment horizontal="center" vertical="center"/>
    </xf>
    <xf numFmtId="0" fontId="28" fillId="0" borderId="107" xfId="0" applyFont="1" applyBorder="1" applyAlignment="1">
      <alignment horizontal="center" vertical="center"/>
    </xf>
    <xf numFmtId="0" fontId="28" fillId="0" borderId="209" xfId="0" applyFont="1" applyBorder="1" applyAlignment="1">
      <alignment horizontal="center" vertical="center"/>
    </xf>
    <xf numFmtId="0" fontId="28" fillId="0" borderId="109" xfId="0" applyFont="1" applyBorder="1" applyAlignment="1">
      <alignment horizontal="center" vertical="center"/>
    </xf>
    <xf numFmtId="0" fontId="28" fillId="0" borderId="0" xfId="0" applyFont="1" applyAlignment="1">
      <alignment horizontal="center" vertical="center"/>
    </xf>
    <xf numFmtId="0" fontId="28" fillId="0" borderId="214" xfId="0" applyFont="1" applyBorder="1" applyAlignment="1">
      <alignment horizontal="center" vertical="center"/>
    </xf>
    <xf numFmtId="0" fontId="28" fillId="0" borderId="82" xfId="0" applyFont="1" applyBorder="1" applyAlignment="1">
      <alignment horizontal="center" vertical="center"/>
    </xf>
    <xf numFmtId="0" fontId="28" fillId="0" borderId="79" xfId="0" applyFont="1" applyBorder="1" applyAlignment="1">
      <alignment horizontal="center" vertical="center"/>
    </xf>
    <xf numFmtId="0" fontId="28" fillId="0" borderId="83" xfId="0" applyFont="1" applyBorder="1" applyAlignment="1">
      <alignment horizontal="center" vertical="center"/>
    </xf>
    <xf numFmtId="0" fontId="28" fillId="4" borderId="97" xfId="0" applyFont="1" applyFill="1" applyBorder="1" applyAlignment="1">
      <alignment horizontal="left" vertical="center"/>
    </xf>
    <xf numFmtId="0" fontId="28" fillId="4" borderId="98" xfId="0" applyFont="1" applyFill="1" applyBorder="1" applyAlignment="1">
      <alignment horizontal="left" vertical="center"/>
    </xf>
    <xf numFmtId="0" fontId="28" fillId="4" borderId="98" xfId="0" applyFont="1" applyFill="1" applyBorder="1" applyAlignment="1">
      <alignment horizontal="center" vertical="center"/>
    </xf>
    <xf numFmtId="0" fontId="28" fillId="4" borderId="99" xfId="0" applyFont="1" applyFill="1" applyBorder="1" applyAlignment="1">
      <alignment horizontal="center" vertical="center"/>
    </xf>
    <xf numFmtId="0" fontId="2" fillId="0" borderId="100" xfId="0" applyFont="1" applyBorder="1" applyAlignment="1">
      <alignment horizontal="center" vertical="center"/>
    </xf>
    <xf numFmtId="0" fontId="2" fillId="0" borderId="101" xfId="0" applyFont="1" applyBorder="1" applyAlignment="1">
      <alignment horizontal="center" vertical="center"/>
    </xf>
    <xf numFmtId="0" fontId="28" fillId="4" borderId="103" xfId="0" applyFont="1" applyFill="1" applyBorder="1" applyAlignment="1">
      <alignment horizontal="left" vertical="center"/>
    </xf>
    <xf numFmtId="0" fontId="28" fillId="4" borderId="104" xfId="0" applyFont="1" applyFill="1" applyBorder="1" applyAlignment="1">
      <alignment horizontal="left" vertical="center"/>
    </xf>
    <xf numFmtId="0" fontId="28" fillId="4" borderId="88" xfId="0" applyFont="1" applyFill="1" applyBorder="1" applyAlignment="1">
      <alignment horizontal="center" vertical="center"/>
    </xf>
    <xf numFmtId="0" fontId="28" fillId="4" borderId="1" xfId="0" applyFont="1" applyFill="1" applyBorder="1" applyAlignment="1">
      <alignment horizontal="center" vertical="center"/>
    </xf>
    <xf numFmtId="0" fontId="28" fillId="6" borderId="1" xfId="0" applyFont="1" applyFill="1" applyBorder="1" applyAlignment="1">
      <alignment horizontal="center" vertical="center"/>
    </xf>
    <xf numFmtId="0" fontId="28" fillId="6" borderId="113" xfId="0" applyFont="1" applyFill="1" applyBorder="1" applyAlignment="1">
      <alignment horizontal="center" vertical="center"/>
    </xf>
    <xf numFmtId="0" fontId="32" fillId="4" borderId="114" xfId="0" applyFont="1" applyFill="1" applyBorder="1" applyAlignment="1">
      <alignment horizontal="center" vertical="center"/>
    </xf>
    <xf numFmtId="0" fontId="32" fillId="4" borderId="1" xfId="0" applyFont="1" applyFill="1" applyBorder="1" applyAlignment="1">
      <alignment horizontal="center" vertical="center"/>
    </xf>
    <xf numFmtId="0" fontId="28" fillId="6" borderId="89" xfId="0" applyFont="1" applyFill="1" applyBorder="1" applyAlignment="1">
      <alignment horizontal="center" vertical="center"/>
    </xf>
    <xf numFmtId="0" fontId="32" fillId="4" borderId="110" xfId="0" applyFont="1" applyFill="1" applyBorder="1" applyAlignment="1">
      <alignment horizontal="center" vertical="center"/>
    </xf>
    <xf numFmtId="0" fontId="32" fillId="4" borderId="111" xfId="0" applyFont="1" applyFill="1" applyBorder="1" applyAlignment="1">
      <alignment horizontal="center" vertical="center"/>
    </xf>
    <xf numFmtId="0" fontId="32" fillId="4" borderId="112" xfId="0" applyFont="1" applyFill="1" applyBorder="1" applyAlignment="1">
      <alignment horizontal="center" vertical="center"/>
    </xf>
    <xf numFmtId="0" fontId="32" fillId="4" borderId="27" xfId="0" applyFont="1" applyFill="1" applyBorder="1" applyAlignment="1">
      <alignment horizontal="center" vertical="center"/>
    </xf>
    <xf numFmtId="0" fontId="32" fillId="4" borderId="30" xfId="0" applyFont="1" applyFill="1" applyBorder="1" applyAlignment="1">
      <alignment horizontal="center" vertical="center"/>
    </xf>
    <xf numFmtId="0" fontId="33" fillId="4" borderId="106" xfId="0" applyFont="1" applyFill="1" applyBorder="1" applyAlignment="1">
      <alignment horizontal="left" vertical="center" wrapText="1"/>
    </xf>
    <xf numFmtId="0" fontId="33" fillId="4" borderId="107" xfId="0" applyFont="1" applyFill="1" applyBorder="1" applyAlignment="1">
      <alignment horizontal="left" vertical="center" wrapText="1"/>
    </xf>
    <xf numFmtId="0" fontId="33" fillId="4" borderId="209" xfId="0" applyFont="1" applyFill="1" applyBorder="1" applyAlignment="1">
      <alignment horizontal="left" vertical="center" wrapText="1"/>
    </xf>
    <xf numFmtId="0" fontId="28" fillId="0" borderId="3" xfId="0" applyFont="1" applyBorder="1" applyAlignment="1">
      <alignment horizontal="center" vertical="center"/>
    </xf>
    <xf numFmtId="0" fontId="28" fillId="0" borderId="44" xfId="0" applyFont="1" applyBorder="1" applyAlignment="1">
      <alignment horizontal="center" vertical="center"/>
    </xf>
    <xf numFmtId="0" fontId="23" fillId="4" borderId="45" xfId="0" applyFont="1" applyFill="1" applyBorder="1" applyAlignment="1">
      <alignment horizontal="center" vertical="center"/>
    </xf>
    <xf numFmtId="0" fontId="32" fillId="4" borderId="76" xfId="0" applyFont="1" applyFill="1" applyBorder="1" applyAlignment="1">
      <alignment horizontal="center" vertical="center" textRotation="90"/>
    </xf>
    <xf numFmtId="0" fontId="32" fillId="4" borderId="48" xfId="0" applyFont="1" applyFill="1" applyBorder="1" applyAlignment="1">
      <alignment horizontal="center" vertical="center" textRotation="90"/>
    </xf>
    <xf numFmtId="0" fontId="32" fillId="4" borderId="105" xfId="0" applyFont="1" applyFill="1" applyBorder="1" applyAlignment="1">
      <alignment horizontal="center" vertical="center" textRotation="90"/>
    </xf>
    <xf numFmtId="0" fontId="32" fillId="4" borderId="132" xfId="0" applyFont="1" applyFill="1" applyBorder="1" applyAlignment="1">
      <alignment horizontal="center" vertical="center"/>
    </xf>
    <xf numFmtId="0" fontId="32" fillId="4" borderId="48" xfId="0" applyFont="1" applyFill="1" applyBorder="1" applyAlignment="1">
      <alignment horizontal="center" vertical="center"/>
    </xf>
    <xf numFmtId="0" fontId="32" fillId="4" borderId="105" xfId="0" applyFont="1" applyFill="1" applyBorder="1" applyAlignment="1">
      <alignment horizontal="center" vertical="center"/>
    </xf>
    <xf numFmtId="0" fontId="32" fillId="4" borderId="132" xfId="0" applyFont="1" applyFill="1" applyBorder="1" applyAlignment="1">
      <alignment horizontal="center" vertical="center" wrapText="1"/>
    </xf>
    <xf numFmtId="0" fontId="32" fillId="4" borderId="48" xfId="0" applyFont="1" applyFill="1" applyBorder="1" applyAlignment="1">
      <alignment horizontal="center" vertical="center" wrapText="1"/>
    </xf>
    <xf numFmtId="0" fontId="32" fillId="4" borderId="77" xfId="0" applyFont="1" applyFill="1" applyBorder="1" applyAlignment="1">
      <alignment horizontal="center" vertical="center" wrapText="1"/>
    </xf>
    <xf numFmtId="0" fontId="32" fillId="4" borderId="47" xfId="0" applyFont="1" applyFill="1" applyBorder="1" applyAlignment="1">
      <alignment horizontal="center" vertical="center" wrapText="1"/>
    </xf>
    <xf numFmtId="0" fontId="32" fillId="4" borderId="49" xfId="0" applyFont="1" applyFill="1" applyBorder="1" applyAlignment="1">
      <alignment horizontal="center" vertical="center" wrapText="1"/>
    </xf>
    <xf numFmtId="0" fontId="32" fillId="4" borderId="132" xfId="0" applyFont="1" applyFill="1" applyBorder="1" applyAlignment="1">
      <alignment horizontal="left" vertical="center" wrapText="1"/>
    </xf>
    <xf numFmtId="0" fontId="32" fillId="4" borderId="49" xfId="0" applyFont="1" applyFill="1" applyBorder="1" applyAlignment="1">
      <alignment horizontal="left" vertical="center"/>
    </xf>
    <xf numFmtId="0" fontId="32" fillId="4" borderId="125" xfId="0" applyFont="1" applyFill="1" applyBorder="1" applyAlignment="1">
      <alignment horizontal="center" vertical="center"/>
    </xf>
    <xf numFmtId="0" fontId="32" fillId="4" borderId="66" xfId="0" applyFont="1" applyFill="1" applyBorder="1" applyAlignment="1">
      <alignment horizontal="center" vertical="center"/>
    </xf>
    <xf numFmtId="0" fontId="28" fillId="0" borderId="126" xfId="0" applyFont="1" applyBorder="1" applyAlignment="1">
      <alignment horizontal="left" vertical="center"/>
    </xf>
    <xf numFmtId="0" fontId="28" fillId="0" borderId="127" xfId="0" applyFont="1" applyBorder="1" applyAlignment="1">
      <alignment horizontal="left" vertical="center"/>
    </xf>
    <xf numFmtId="0" fontId="28" fillId="0" borderId="128" xfId="0" applyFont="1" applyBorder="1" applyAlignment="1">
      <alignment horizontal="left" vertical="center"/>
    </xf>
    <xf numFmtId="14" fontId="28" fillId="0" borderId="129" xfId="0" applyNumberFormat="1" applyFont="1" applyBorder="1" applyAlignment="1">
      <alignment horizontal="center" vertical="center"/>
    </xf>
    <xf numFmtId="0" fontId="28" fillId="0" borderId="127" xfId="0" applyFont="1" applyBorder="1" applyAlignment="1">
      <alignment horizontal="center" vertical="center"/>
    </xf>
    <xf numFmtId="0" fontId="28" fillId="0" borderId="130" xfId="0" applyFont="1" applyBorder="1" applyAlignment="1">
      <alignment horizontal="center" vertical="center"/>
    </xf>
    <xf numFmtId="0" fontId="28" fillId="0" borderId="131" xfId="0" applyFont="1" applyBorder="1" applyAlignment="1">
      <alignment horizontal="center" vertical="center"/>
    </xf>
    <xf numFmtId="0" fontId="32" fillId="4" borderId="115" xfId="0" applyFont="1" applyFill="1" applyBorder="1" applyAlignment="1">
      <alignment horizontal="center" vertical="center"/>
    </xf>
    <xf numFmtId="0" fontId="32" fillId="4" borderId="116" xfId="0" applyFont="1" applyFill="1" applyBorder="1" applyAlignment="1">
      <alignment horizontal="center" vertical="center"/>
    </xf>
    <xf numFmtId="0" fontId="32" fillId="4" borderId="117" xfId="0" applyFont="1" applyFill="1" applyBorder="1" applyAlignment="1">
      <alignment horizontal="center" vertical="center"/>
    </xf>
    <xf numFmtId="0" fontId="32" fillId="4" borderId="118" xfId="0" applyFont="1" applyFill="1" applyBorder="1" applyAlignment="1">
      <alignment horizontal="left" vertical="center"/>
    </xf>
    <xf numFmtId="0" fontId="32" fillId="4" borderId="116" xfId="0" applyFont="1" applyFill="1" applyBorder="1" applyAlignment="1">
      <alignment horizontal="left" vertical="center"/>
    </xf>
    <xf numFmtId="0" fontId="32" fillId="6" borderId="1" xfId="0" applyFont="1" applyFill="1" applyBorder="1" applyAlignment="1">
      <alignment horizontal="center" vertical="center"/>
    </xf>
    <xf numFmtId="0" fontId="32" fillId="6" borderId="89" xfId="0" applyFont="1" applyFill="1" applyBorder="1" applyAlignment="1">
      <alignment horizontal="center" vertical="center"/>
    </xf>
    <xf numFmtId="0" fontId="32" fillId="4" borderId="285" xfId="0" applyFont="1" applyFill="1" applyBorder="1" applyAlignment="1">
      <alignment horizontal="center" vertical="center"/>
    </xf>
    <xf numFmtId="0" fontId="32" fillId="4" borderId="286" xfId="0" applyFont="1" applyFill="1" applyBorder="1" applyAlignment="1">
      <alignment horizontal="center" vertical="center"/>
    </xf>
    <xf numFmtId="0" fontId="32" fillId="6" borderId="286" xfId="0" applyFont="1" applyFill="1" applyBorder="1" applyAlignment="1">
      <alignment horizontal="center" vertical="center"/>
    </xf>
    <xf numFmtId="0" fontId="32" fillId="4" borderId="272" xfId="0" applyFont="1" applyFill="1" applyBorder="1" applyAlignment="1">
      <alignment horizontal="left" vertical="center"/>
    </xf>
    <xf numFmtId="0" fontId="32" fillId="6" borderId="272" xfId="0" applyFont="1" applyFill="1" applyBorder="1" applyAlignment="1">
      <alignment horizontal="center" vertical="center"/>
    </xf>
    <xf numFmtId="0" fontId="32" fillId="6" borderId="347" xfId="0" applyFont="1" applyFill="1" applyBorder="1" applyAlignment="1">
      <alignment horizontal="center" vertical="center"/>
    </xf>
    <xf numFmtId="0" fontId="32" fillId="4" borderId="271" xfId="0" applyFont="1" applyFill="1" applyBorder="1" applyAlignment="1">
      <alignment horizontal="center" vertical="center"/>
    </xf>
    <xf numFmtId="0" fontId="32" fillId="4" borderId="94" xfId="0" applyFont="1" applyFill="1" applyBorder="1" applyAlignment="1">
      <alignment horizontal="center" vertical="center"/>
    </xf>
    <xf numFmtId="0" fontId="32" fillId="4" borderId="95" xfId="0" applyFont="1" applyFill="1" applyBorder="1" applyAlignment="1">
      <alignment horizontal="center" vertical="center"/>
    </xf>
    <xf numFmtId="0" fontId="28" fillId="0" borderId="133" xfId="0" applyFont="1" applyBorder="1" applyAlignment="1">
      <alignment horizontal="center" vertical="center"/>
    </xf>
    <xf numFmtId="0" fontId="28" fillId="0" borderId="134" xfId="0" applyFont="1" applyBorder="1" applyAlignment="1">
      <alignment horizontal="center" vertical="center"/>
    </xf>
    <xf numFmtId="0" fontId="28" fillId="0" borderId="135" xfId="0" applyFont="1" applyBorder="1" applyAlignment="1">
      <alignment horizontal="center" vertical="center"/>
    </xf>
    <xf numFmtId="0" fontId="28" fillId="4" borderId="140" xfId="0" applyFont="1" applyFill="1" applyBorder="1" applyAlignment="1">
      <alignment horizontal="left" vertical="center" wrapText="1"/>
    </xf>
    <xf numFmtId="0" fontId="28" fillId="4" borderId="91" xfId="0" applyFont="1" applyFill="1" applyBorder="1" applyAlignment="1">
      <alignment horizontal="left" vertical="center" wrapText="1"/>
    </xf>
    <xf numFmtId="0" fontId="28" fillId="4" borderId="141" xfId="0" applyFont="1" applyFill="1" applyBorder="1" applyAlignment="1">
      <alignment horizontal="left" vertical="center" wrapText="1"/>
    </xf>
    <xf numFmtId="0" fontId="28" fillId="0" borderId="140" xfId="0" applyFont="1" applyBorder="1" applyAlignment="1">
      <alignment horizontal="center" vertical="center"/>
    </xf>
    <xf numFmtId="0" fontId="28" fillId="0" borderId="91" xfId="0" applyFont="1" applyBorder="1" applyAlignment="1">
      <alignment horizontal="center" vertical="center"/>
    </xf>
    <xf numFmtId="0" fontId="28" fillId="0" borderId="96" xfId="0" applyFont="1" applyBorder="1" applyAlignment="1">
      <alignment horizontal="center" vertical="center"/>
    </xf>
    <xf numFmtId="0" fontId="28" fillId="0" borderId="90" xfId="0" applyFont="1" applyBorder="1" applyAlignment="1">
      <alignment horizontal="center" vertical="center"/>
    </xf>
    <xf numFmtId="0" fontId="28" fillId="0" borderId="92" xfId="0" applyFont="1" applyBorder="1" applyAlignment="1">
      <alignment horizontal="center" vertical="center"/>
    </xf>
    <xf numFmtId="0" fontId="28" fillId="4" borderId="136" xfId="0" applyFont="1" applyFill="1" applyBorder="1" applyAlignment="1">
      <alignment horizontal="left" vertical="center" wrapText="1"/>
    </xf>
    <xf numFmtId="0" fontId="28" fillId="4" borderId="134" xfId="0" applyFont="1" applyFill="1" applyBorder="1" applyAlignment="1">
      <alignment horizontal="left" vertical="center" wrapText="1"/>
    </xf>
    <xf numFmtId="0" fontId="28" fillId="4" borderId="135" xfId="0" applyFont="1" applyFill="1" applyBorder="1" applyAlignment="1">
      <alignment horizontal="left" vertical="center" wrapText="1"/>
    </xf>
    <xf numFmtId="0" fontId="28" fillId="0" borderId="136" xfId="0" applyFont="1" applyBorder="1" applyAlignment="1">
      <alignment horizontal="center" vertical="center"/>
    </xf>
    <xf numFmtId="0" fontId="28" fillId="0" borderId="137" xfId="0" applyFont="1" applyBorder="1" applyAlignment="1">
      <alignment horizontal="center" vertical="center"/>
    </xf>
    <xf numFmtId="0" fontId="28" fillId="0" borderId="138" xfId="0" applyFont="1" applyBorder="1" applyAlignment="1">
      <alignment horizontal="center" vertical="center"/>
    </xf>
    <xf numFmtId="0" fontId="28" fillId="0" borderId="139" xfId="0" applyFont="1" applyBorder="1" applyAlignment="1">
      <alignment horizontal="center" vertical="center"/>
    </xf>
    <xf numFmtId="0" fontId="28" fillId="0" borderId="140" xfId="0" applyFont="1" applyBorder="1" applyAlignment="1">
      <alignment horizontal="left" vertical="center" wrapText="1"/>
    </xf>
    <xf numFmtId="0" fontId="28" fillId="0" borderId="91" xfId="0" applyFont="1" applyBorder="1" applyAlignment="1">
      <alignment horizontal="left" vertical="center" wrapText="1"/>
    </xf>
    <xf numFmtId="0" fontId="28" fillId="0" borderId="141" xfId="0" applyFont="1" applyBorder="1" applyAlignment="1">
      <alignment horizontal="left" vertical="center" wrapText="1"/>
    </xf>
    <xf numFmtId="0" fontId="32" fillId="4" borderId="45" xfId="0" applyFont="1" applyFill="1" applyBorder="1" applyAlignment="1">
      <alignment horizontal="center" vertical="center"/>
    </xf>
    <xf numFmtId="0" fontId="32" fillId="4" borderId="4" xfId="0" applyFont="1" applyFill="1" applyBorder="1" applyAlignment="1">
      <alignment horizontal="center" vertical="center"/>
    </xf>
    <xf numFmtId="0" fontId="32" fillId="4" borderId="142" xfId="0" applyFont="1" applyFill="1" applyBorder="1" applyAlignment="1">
      <alignment horizontal="center" vertical="center"/>
    </xf>
    <xf numFmtId="0" fontId="32" fillId="4" borderId="143" xfId="0" applyFont="1" applyFill="1" applyBorder="1" applyAlignment="1">
      <alignment horizontal="center" vertical="center"/>
    </xf>
    <xf numFmtId="0" fontId="32" fillId="4" borderId="143" xfId="0" applyFont="1" applyFill="1" applyBorder="1" applyAlignment="1">
      <alignment horizontal="center" vertical="center" wrapText="1"/>
    </xf>
    <xf numFmtId="0" fontId="32" fillId="4" borderId="4" xfId="0" applyFont="1" applyFill="1" applyBorder="1" applyAlignment="1">
      <alignment horizontal="center" vertical="center" wrapText="1"/>
    </xf>
    <xf numFmtId="0" fontId="32" fillId="4" borderId="5"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4" borderId="27" xfId="0" applyFont="1" applyFill="1" applyBorder="1" applyAlignment="1">
      <alignment horizontal="center" vertical="center" wrapText="1"/>
    </xf>
    <xf numFmtId="0" fontId="28" fillId="4" borderId="28" xfId="0" applyFont="1" applyFill="1" applyBorder="1" applyAlignment="1">
      <alignment horizontal="center" vertical="center" wrapText="1"/>
    </xf>
    <xf numFmtId="0" fontId="28" fillId="4" borderId="29" xfId="0" applyFont="1" applyFill="1" applyBorder="1" applyAlignment="1">
      <alignment horizontal="left" vertical="center"/>
    </xf>
    <xf numFmtId="0" fontId="28" fillId="4" borderId="27" xfId="0" applyFont="1" applyFill="1" applyBorder="1" applyAlignment="1">
      <alignment horizontal="left" vertical="center"/>
    </xf>
    <xf numFmtId="0" fontId="28" fillId="4" borderId="28" xfId="0" applyFont="1" applyFill="1" applyBorder="1" applyAlignment="1">
      <alignment horizontal="left" vertical="center"/>
    </xf>
    <xf numFmtId="0" fontId="28" fillId="4" borderId="30" xfId="0" applyFont="1" applyFill="1" applyBorder="1" applyAlignment="1">
      <alignment horizontal="left" vertical="center"/>
    </xf>
    <xf numFmtId="0" fontId="28" fillId="0" borderId="102" xfId="0" applyFont="1" applyBorder="1" applyAlignment="1">
      <alignment horizontal="center" vertical="center"/>
    </xf>
    <xf numFmtId="0" fontId="28" fillId="0" borderId="103" xfId="0" applyFont="1" applyBorder="1" applyAlignment="1">
      <alignment horizontal="center" vertical="center"/>
    </xf>
    <xf numFmtId="0" fontId="28" fillId="0" borderId="104" xfId="0" applyFont="1" applyBorder="1" applyAlignment="1">
      <alignment horizontal="center" vertical="center"/>
    </xf>
    <xf numFmtId="0" fontId="32" fillId="4" borderId="148" xfId="0" applyFont="1" applyFill="1" applyBorder="1" applyAlignment="1">
      <alignment horizontal="center" vertical="center" textRotation="90" wrapText="1"/>
    </xf>
    <xf numFmtId="0" fontId="32" fillId="4" borderId="149" xfId="0" applyFont="1" applyFill="1" applyBorder="1" applyAlignment="1">
      <alignment horizontal="center" vertical="center" textRotation="90" wrapText="1"/>
    </xf>
    <xf numFmtId="0" fontId="32" fillId="4" borderId="154" xfId="0" applyFont="1" applyFill="1" applyBorder="1" applyAlignment="1">
      <alignment horizontal="center" vertical="center" textRotation="90" wrapText="1"/>
    </xf>
    <xf numFmtId="0" fontId="32" fillId="4" borderId="69" xfId="0" applyFont="1" applyFill="1" applyBorder="1" applyAlignment="1">
      <alignment horizontal="center" vertical="center" textRotation="90" wrapText="1"/>
    </xf>
    <xf numFmtId="0" fontId="32" fillId="4" borderId="150" xfId="0" applyFont="1" applyFill="1" applyBorder="1" applyAlignment="1">
      <alignment horizontal="center" vertical="center" textRotation="90" wrapText="1"/>
    </xf>
    <xf numFmtId="0" fontId="32" fillId="4" borderId="25" xfId="0" applyFont="1" applyFill="1" applyBorder="1" applyAlignment="1">
      <alignment horizontal="center" vertical="center" textRotation="90" wrapText="1"/>
    </xf>
    <xf numFmtId="0" fontId="32" fillId="4" borderId="155" xfId="0" applyFont="1" applyFill="1" applyBorder="1" applyAlignment="1">
      <alignment horizontal="center" vertical="center" textRotation="90" wrapText="1"/>
    </xf>
    <xf numFmtId="0" fontId="32" fillId="4" borderId="39" xfId="0" applyFont="1" applyFill="1" applyBorder="1" applyAlignment="1">
      <alignment horizontal="center" vertical="center" textRotation="90" wrapText="1"/>
    </xf>
    <xf numFmtId="0" fontId="32" fillId="4" borderId="148" xfId="0" applyFont="1" applyFill="1" applyBorder="1" applyAlignment="1">
      <alignment horizontal="center" vertical="center" wrapText="1"/>
    </xf>
    <xf numFmtId="0" fontId="32" fillId="4" borderId="46" xfId="0" applyFont="1" applyFill="1" applyBorder="1" applyAlignment="1">
      <alignment horizontal="center" vertical="center" wrapText="1"/>
    </xf>
    <xf numFmtId="0" fontId="32" fillId="4" borderId="25" xfId="0" applyFont="1" applyFill="1" applyBorder="1" applyAlignment="1">
      <alignment horizontal="center" vertical="center" wrapText="1"/>
    </xf>
    <xf numFmtId="0" fontId="32" fillId="4" borderId="147" xfId="0" applyFont="1" applyFill="1" applyBorder="1" applyAlignment="1">
      <alignment horizontal="center" vertical="center" textRotation="90" wrapText="1"/>
    </xf>
    <xf numFmtId="0" fontId="32" fillId="4" borderId="153" xfId="0" applyFont="1" applyFill="1" applyBorder="1" applyAlignment="1">
      <alignment horizontal="center" vertical="center" textRotation="90" wrapText="1"/>
    </xf>
    <xf numFmtId="0" fontId="32" fillId="4" borderId="147" xfId="0" applyFont="1" applyFill="1" applyBorder="1" applyAlignment="1">
      <alignment horizontal="center" vertical="center" textRotation="90"/>
    </xf>
    <xf numFmtId="0" fontId="32" fillId="4" borderId="151" xfId="0" applyFont="1" applyFill="1" applyBorder="1" applyAlignment="1">
      <alignment horizontal="center" vertical="center" textRotation="90"/>
    </xf>
    <xf numFmtId="0" fontId="32" fillId="4" borderId="153" xfId="0" applyFont="1" applyFill="1" applyBorder="1" applyAlignment="1">
      <alignment horizontal="center" vertical="center" textRotation="90"/>
    </xf>
    <xf numFmtId="0" fontId="32" fillId="4" borderId="159" xfId="0" applyFont="1" applyFill="1" applyBorder="1" applyAlignment="1">
      <alignment horizontal="center" vertical="center" textRotation="90"/>
    </xf>
    <xf numFmtId="0" fontId="32" fillId="4" borderId="156" xfId="0" applyFont="1" applyFill="1" applyBorder="1" applyAlignment="1">
      <alignment horizontal="center" vertical="center" textRotation="90" wrapText="1"/>
    </xf>
    <xf numFmtId="0" fontId="32" fillId="4" borderId="157" xfId="0" applyFont="1" applyFill="1" applyBorder="1" applyAlignment="1">
      <alignment horizontal="center" vertical="center" textRotation="90" wrapText="1"/>
    </xf>
    <xf numFmtId="0" fontId="32" fillId="4" borderId="158" xfId="0" applyFont="1" applyFill="1" applyBorder="1" applyAlignment="1">
      <alignment horizontal="center" vertical="center" textRotation="90" wrapText="1"/>
    </xf>
    <xf numFmtId="0" fontId="28" fillId="4" borderId="144" xfId="0" applyFont="1" applyFill="1" applyBorder="1" applyAlignment="1">
      <alignment horizontal="center" vertical="center" wrapText="1"/>
    </xf>
    <xf numFmtId="0" fontId="28" fillId="4" borderId="103" xfId="0" applyFont="1" applyFill="1" applyBorder="1" applyAlignment="1">
      <alignment horizontal="center" vertical="center" wrapText="1"/>
    </xf>
    <xf numFmtId="0" fontId="28" fillId="4" borderId="145" xfId="0" applyFont="1" applyFill="1" applyBorder="1" applyAlignment="1">
      <alignment horizontal="center" vertical="center" wrapText="1"/>
    </xf>
    <xf numFmtId="0" fontId="28" fillId="4" borderId="102" xfId="0" applyFont="1" applyFill="1" applyBorder="1" applyAlignment="1">
      <alignment horizontal="left" vertical="center"/>
    </xf>
    <xf numFmtId="0" fontId="28" fillId="4" borderId="145" xfId="0" applyFont="1" applyFill="1" applyBorder="1" applyAlignment="1">
      <alignment horizontal="left" vertical="center"/>
    </xf>
    <xf numFmtId="0" fontId="32" fillId="4" borderId="146" xfId="0" applyFont="1" applyFill="1" applyBorder="1" applyAlignment="1">
      <alignment horizontal="center" vertical="center" textRotation="90" wrapText="1"/>
    </xf>
    <xf numFmtId="0" fontId="32" fillId="4" borderId="152" xfId="0" applyFont="1" applyFill="1" applyBorder="1" applyAlignment="1">
      <alignment horizontal="center" vertical="center" textRotation="90" wrapText="1"/>
    </xf>
    <xf numFmtId="0" fontId="32" fillId="4" borderId="148" xfId="0" applyFont="1" applyFill="1" applyBorder="1" applyAlignment="1">
      <alignment horizontal="right" vertical="center" textRotation="90" wrapText="1"/>
    </xf>
    <xf numFmtId="0" fontId="32" fillId="4" borderId="46" xfId="0" applyFont="1" applyFill="1" applyBorder="1" applyAlignment="1">
      <alignment horizontal="right" vertical="center" textRotation="90" wrapText="1"/>
    </xf>
    <xf numFmtId="0" fontId="32" fillId="4" borderId="154" xfId="0" applyFont="1" applyFill="1" applyBorder="1" applyAlignment="1">
      <alignment horizontal="right" vertical="center" textRotation="90" wrapText="1"/>
    </xf>
    <xf numFmtId="0" fontId="32" fillId="4" borderId="2" xfId="0" applyFont="1" applyFill="1" applyBorder="1" applyAlignment="1">
      <alignment horizontal="right" vertical="center" textRotation="90" wrapText="1"/>
    </xf>
    <xf numFmtId="0" fontId="34" fillId="4" borderId="46" xfId="0" applyFont="1" applyFill="1" applyBorder="1" applyAlignment="1">
      <alignment horizontal="left" vertical="center" textRotation="90" wrapText="1"/>
    </xf>
    <xf numFmtId="0" fontId="34" fillId="4" borderId="25" xfId="0" applyFont="1" applyFill="1" applyBorder="1" applyAlignment="1">
      <alignment horizontal="left" vertical="center" textRotation="90" wrapText="1"/>
    </xf>
    <xf numFmtId="0" fontId="34" fillId="4" borderId="2" xfId="0" applyFont="1" applyFill="1" applyBorder="1" applyAlignment="1">
      <alignment horizontal="left" vertical="center" textRotation="90" wrapText="1"/>
    </xf>
    <xf numFmtId="0" fontId="34" fillId="4" borderId="39" xfId="0" applyFont="1" applyFill="1" applyBorder="1" applyAlignment="1">
      <alignment horizontal="left" vertical="center" textRotation="90" wrapText="1"/>
    </xf>
    <xf numFmtId="0" fontId="0" fillId="0" borderId="0" xfId="0" applyAlignment="1">
      <alignment horizontal="center"/>
    </xf>
    <xf numFmtId="0" fontId="28" fillId="4" borderId="161" xfId="0" applyFont="1" applyFill="1" applyBorder="1" applyAlignment="1">
      <alignment horizontal="center" vertical="center"/>
    </xf>
    <xf numFmtId="0" fontId="28" fillId="4" borderId="162" xfId="0" applyFont="1" applyFill="1" applyBorder="1" applyAlignment="1">
      <alignment horizontal="center" vertical="center"/>
    </xf>
    <xf numFmtId="0" fontId="28" fillId="4" borderId="163" xfId="0" applyFont="1" applyFill="1" applyBorder="1" applyAlignment="1">
      <alignment horizontal="center" vertical="center"/>
    </xf>
    <xf numFmtId="0" fontId="28" fillId="0" borderId="164" xfId="0" applyFont="1" applyBorder="1" applyAlignment="1">
      <alignment horizontal="left" vertical="center" wrapText="1"/>
    </xf>
    <xf numFmtId="0" fontId="28" fillId="0" borderId="162" xfId="0" applyFont="1" applyBorder="1" applyAlignment="1">
      <alignment horizontal="left" vertical="center" wrapText="1"/>
    </xf>
    <xf numFmtId="0" fontId="28" fillId="0" borderId="163" xfId="0" applyFont="1" applyBorder="1" applyAlignment="1">
      <alignment horizontal="left" vertical="center" wrapText="1"/>
    </xf>
    <xf numFmtId="0" fontId="28" fillId="4" borderId="164" xfId="0" applyFont="1" applyFill="1" applyBorder="1" applyAlignment="1">
      <alignment horizontal="center" vertical="center"/>
    </xf>
    <xf numFmtId="0" fontId="28" fillId="0" borderId="165" xfId="0" applyFont="1" applyBorder="1" applyAlignment="1">
      <alignment horizontal="center" vertical="center"/>
    </xf>
    <xf numFmtId="0" fontId="28" fillId="0" borderId="166" xfId="0" applyFont="1" applyBorder="1" applyAlignment="1">
      <alignment horizontal="center" vertical="center"/>
    </xf>
    <xf numFmtId="0" fontId="28" fillId="4" borderId="160" xfId="0" applyFont="1" applyFill="1" applyBorder="1" applyAlignment="1">
      <alignment horizontal="center" vertical="center"/>
    </xf>
    <xf numFmtId="0" fontId="28" fillId="4" borderId="111" xfId="0" applyFont="1" applyFill="1" applyBorder="1" applyAlignment="1">
      <alignment horizontal="center" vertical="center"/>
    </xf>
    <xf numFmtId="0" fontId="28" fillId="4" borderId="112" xfId="0" applyFont="1" applyFill="1" applyBorder="1" applyAlignment="1">
      <alignment horizontal="center" vertical="center"/>
    </xf>
    <xf numFmtId="14" fontId="28" fillId="0" borderId="27" xfId="0" applyNumberFormat="1" applyFont="1" applyBorder="1" applyAlignment="1">
      <alignment horizontal="center" vertical="center"/>
    </xf>
    <xf numFmtId="14" fontId="28" fillId="0" borderId="30" xfId="0" applyNumberFormat="1" applyFont="1" applyBorder="1" applyAlignment="1">
      <alignment horizontal="center" vertical="center"/>
    </xf>
    <xf numFmtId="0" fontId="28" fillId="4" borderId="133" xfId="0" applyFont="1" applyFill="1" applyBorder="1" applyAlignment="1">
      <alignment horizontal="center" vertical="center"/>
    </xf>
    <xf numFmtId="0" fontId="28" fillId="4" borderId="134" xfId="0" applyFont="1" applyFill="1" applyBorder="1" applyAlignment="1">
      <alignment horizontal="center" vertical="center"/>
    </xf>
    <xf numFmtId="0" fontId="28" fillId="4" borderId="135" xfId="0" applyFont="1" applyFill="1" applyBorder="1" applyAlignment="1">
      <alignment horizontal="center" vertical="center"/>
    </xf>
    <xf numFmtId="0" fontId="28" fillId="0" borderId="136" xfId="0" applyFont="1" applyBorder="1" applyAlignment="1">
      <alignment horizontal="left" vertical="center" wrapText="1"/>
    </xf>
    <xf numFmtId="0" fontId="28" fillId="0" borderId="134" xfId="0" applyFont="1" applyBorder="1" applyAlignment="1">
      <alignment horizontal="left" vertical="center" wrapText="1"/>
    </xf>
    <xf numFmtId="0" fontId="28" fillId="0" borderId="135" xfId="0" applyFont="1" applyBorder="1" applyAlignment="1">
      <alignment horizontal="left" vertical="center" wrapText="1"/>
    </xf>
    <xf numFmtId="0" fontId="28" fillId="4" borderId="136" xfId="0" applyFont="1" applyFill="1" applyBorder="1" applyAlignment="1">
      <alignment horizontal="center" vertical="center"/>
    </xf>
    <xf numFmtId="0" fontId="28" fillId="4" borderId="3" xfId="0" applyFont="1" applyFill="1" applyBorder="1" applyAlignment="1">
      <alignment horizontal="center" vertical="center"/>
    </xf>
    <xf numFmtId="0" fontId="28" fillId="4" borderId="4" xfId="0" applyFont="1" applyFill="1" applyBorder="1" applyAlignment="1">
      <alignment horizontal="center" vertical="center"/>
    </xf>
    <xf numFmtId="0" fontId="28" fillId="9" borderId="45" xfId="0" applyFont="1" applyFill="1" applyBorder="1" applyAlignment="1">
      <alignment horizontal="center" vertical="center"/>
    </xf>
    <xf numFmtId="0" fontId="28" fillId="9" borderId="4" xfId="0" applyFont="1" applyFill="1" applyBorder="1" applyAlignment="1">
      <alignment horizontal="center" vertical="center"/>
    </xf>
    <xf numFmtId="0" fontId="28" fillId="9" borderId="44" xfId="0" applyFont="1" applyFill="1" applyBorder="1" applyAlignment="1">
      <alignment horizontal="center" vertical="center"/>
    </xf>
    <xf numFmtId="0" fontId="23" fillId="4" borderId="44" xfId="0" applyFont="1" applyFill="1" applyBorder="1" applyAlignment="1">
      <alignment horizontal="center" vertical="center"/>
    </xf>
    <xf numFmtId="0" fontId="23" fillId="4" borderId="45" xfId="0" applyFont="1" applyFill="1" applyBorder="1" applyAlignment="1">
      <alignment horizontal="left" vertical="center"/>
    </xf>
    <xf numFmtId="0" fontId="23" fillId="4" borderId="4" xfId="0" applyFont="1" applyFill="1" applyBorder="1" applyAlignment="1">
      <alignment horizontal="left" vertical="center"/>
    </xf>
    <xf numFmtId="0" fontId="23" fillId="4" borderId="2" xfId="0" applyFont="1" applyFill="1" applyBorder="1" applyAlignment="1">
      <alignment horizontal="left" vertical="center"/>
    </xf>
    <xf numFmtId="0" fontId="23" fillId="4" borderId="5" xfId="0" applyFont="1" applyFill="1" applyBorder="1" applyAlignment="1">
      <alignment horizontal="left" vertical="center"/>
    </xf>
    <xf numFmtId="49" fontId="28" fillId="4" borderId="168" xfId="0" applyNumberFormat="1" applyFont="1" applyFill="1" applyBorder="1" applyAlignment="1">
      <alignment horizontal="center" vertical="center"/>
    </xf>
    <xf numFmtId="49" fontId="28" fillId="4" borderId="169" xfId="0" applyNumberFormat="1" applyFont="1" applyFill="1" applyBorder="1" applyAlignment="1">
      <alignment horizontal="center" vertical="center"/>
    </xf>
    <xf numFmtId="49" fontId="28" fillId="4" borderId="170" xfId="0" applyNumberFormat="1" applyFont="1" applyFill="1" applyBorder="1" applyAlignment="1">
      <alignment horizontal="center" vertical="center"/>
    </xf>
    <xf numFmtId="0" fontId="28" fillId="0" borderId="170" xfId="0" applyFont="1" applyBorder="1" applyAlignment="1">
      <alignment horizontal="left" vertical="center" wrapText="1"/>
    </xf>
    <xf numFmtId="0" fontId="28" fillId="0" borderId="170" xfId="0" applyFont="1" applyBorder="1" applyAlignment="1">
      <alignment horizontal="center" vertical="center"/>
    </xf>
    <xf numFmtId="0" fontId="28" fillId="0" borderId="26" xfId="0" applyFont="1" applyBorder="1" applyAlignment="1">
      <alignment horizontal="center" vertical="center"/>
    </xf>
    <xf numFmtId="0" fontId="28" fillId="0" borderId="169" xfId="0" applyFont="1" applyBorder="1" applyAlignment="1">
      <alignment horizontal="center" vertical="center"/>
    </xf>
    <xf numFmtId="0" fontId="28" fillId="0" borderId="160" xfId="0" applyFont="1" applyBorder="1" applyAlignment="1">
      <alignment horizontal="center" vertical="center"/>
    </xf>
    <xf numFmtId="0" fontId="28" fillId="0" borderId="112" xfId="0" applyFont="1" applyBorder="1" applyAlignment="1">
      <alignment horizontal="center" vertical="center"/>
    </xf>
    <xf numFmtId="0" fontId="28" fillId="0" borderId="101" xfId="0" applyFont="1" applyBorder="1" applyAlignment="1">
      <alignment horizontal="center" vertical="center"/>
    </xf>
    <xf numFmtId="14" fontId="28" fillId="0" borderId="103" xfId="0" applyNumberFormat="1" applyFont="1" applyBorder="1" applyAlignment="1">
      <alignment horizontal="center" vertical="center"/>
    </xf>
    <xf numFmtId="14" fontId="28" fillId="0" borderId="104" xfId="0" applyNumberFormat="1" applyFont="1" applyBorder="1" applyAlignment="1">
      <alignment horizontal="center" vertical="center"/>
    </xf>
    <xf numFmtId="0" fontId="28" fillId="0" borderId="114" xfId="0" applyFont="1" applyBorder="1" applyAlignment="1">
      <alignment horizontal="center" vertical="center"/>
    </xf>
    <xf numFmtId="0" fontId="28" fillId="0" borderId="1" xfId="0" applyFont="1" applyBorder="1" applyAlignment="1">
      <alignment horizontal="center" vertical="center"/>
    </xf>
    <xf numFmtId="0" fontId="28" fillId="0" borderId="113" xfId="0" applyFont="1" applyBorder="1" applyAlignment="1">
      <alignment horizontal="center" vertical="center"/>
    </xf>
    <xf numFmtId="14" fontId="28" fillId="0" borderId="91" xfId="0" applyNumberFormat="1" applyFont="1" applyBorder="1" applyAlignment="1">
      <alignment horizontal="center" vertical="center"/>
    </xf>
    <xf numFmtId="14" fontId="28" fillId="0" borderId="92" xfId="0" applyNumberFormat="1" applyFont="1" applyBorder="1" applyAlignment="1">
      <alignment horizontal="center" vertical="center"/>
    </xf>
    <xf numFmtId="49" fontId="28" fillId="4" borderId="171" xfId="0" applyNumberFormat="1" applyFont="1" applyFill="1" applyBorder="1" applyAlignment="1">
      <alignment horizontal="center" vertical="center"/>
    </xf>
    <xf numFmtId="49" fontId="28" fillId="4" borderId="141" xfId="0" applyNumberFormat="1" applyFont="1" applyFill="1" applyBorder="1" applyAlignment="1">
      <alignment horizontal="center" vertical="center"/>
    </xf>
    <xf numFmtId="49" fontId="28" fillId="4" borderId="172" xfId="0" applyNumberFormat="1" applyFont="1" applyFill="1" applyBorder="1" applyAlignment="1">
      <alignment horizontal="center" vertical="center"/>
    </xf>
    <xf numFmtId="0" fontId="28" fillId="0" borderId="172" xfId="0" applyFont="1" applyBorder="1" applyAlignment="1">
      <alignment horizontal="left" vertical="center" wrapText="1"/>
    </xf>
    <xf numFmtId="0" fontId="28" fillId="0" borderId="172" xfId="0" applyFont="1" applyBorder="1" applyAlignment="1">
      <alignment horizontal="center" vertical="center"/>
    </xf>
    <xf numFmtId="0" fontId="28" fillId="0" borderId="111" xfId="0" applyFont="1" applyBorder="1" applyAlignment="1">
      <alignment horizontal="center" vertical="center"/>
    </xf>
    <xf numFmtId="0" fontId="28" fillId="0" borderId="141" xfId="0" applyFont="1" applyBorder="1" applyAlignment="1">
      <alignment horizontal="center" vertical="center"/>
    </xf>
    <xf numFmtId="49" fontId="28" fillId="4" borderId="173" xfId="0" applyNumberFormat="1" applyFont="1" applyFill="1" applyBorder="1" applyAlignment="1">
      <alignment horizontal="center" vertical="center"/>
    </xf>
    <xf numFmtId="49" fontId="28" fillId="4" borderId="174" xfId="0" applyNumberFormat="1" applyFont="1" applyFill="1" applyBorder="1" applyAlignment="1">
      <alignment horizontal="center" vertical="center"/>
    </xf>
    <xf numFmtId="49" fontId="28" fillId="4" borderId="175" xfId="0" applyNumberFormat="1" applyFont="1" applyFill="1" applyBorder="1" applyAlignment="1">
      <alignment horizontal="center" vertical="center"/>
    </xf>
    <xf numFmtId="0" fontId="28" fillId="0" borderId="175" xfId="0" applyFont="1" applyBorder="1" applyAlignment="1">
      <alignment horizontal="left" vertical="center" wrapText="1"/>
    </xf>
    <xf numFmtId="0" fontId="35" fillId="0" borderId="175" xfId="0" applyFont="1" applyBorder="1" applyAlignment="1">
      <alignment horizontal="center" vertical="center"/>
    </xf>
    <xf numFmtId="0" fontId="35" fillId="0" borderId="172" xfId="0" applyFont="1" applyBorder="1" applyAlignment="1">
      <alignment horizontal="center" vertical="center"/>
    </xf>
    <xf numFmtId="0" fontId="34" fillId="0" borderId="114" xfId="0" applyFont="1" applyBorder="1" applyAlignment="1">
      <alignment horizontal="center" vertical="center"/>
    </xf>
    <xf numFmtId="0" fontId="34" fillId="0" borderId="1" xfId="0" applyFont="1" applyBorder="1" applyAlignment="1">
      <alignment horizontal="center" vertical="center"/>
    </xf>
    <xf numFmtId="0" fontId="28" fillId="0" borderId="148" xfId="0" applyFont="1" applyBorder="1" applyAlignment="1">
      <alignment horizontal="center" vertical="center"/>
    </xf>
    <xf numFmtId="0" fontId="28" fillId="0" borderId="25" xfId="0" applyFont="1" applyBorder="1" applyAlignment="1">
      <alignment horizontal="center" vertical="center"/>
    </xf>
    <xf numFmtId="0" fontId="28" fillId="0" borderId="32" xfId="0" applyFont="1" applyBorder="1" applyAlignment="1">
      <alignment horizontal="center" vertical="center"/>
    </xf>
    <xf numFmtId="0" fontId="28" fillId="4" borderId="132" xfId="0" applyFont="1" applyFill="1" applyBorder="1" applyAlignment="1">
      <alignment horizontal="center" vertical="center"/>
    </xf>
    <xf numFmtId="0" fontId="28" fillId="4" borderId="105" xfId="0" applyFont="1" applyFill="1" applyBorder="1" applyAlignment="1">
      <alignment horizontal="center" vertical="center"/>
    </xf>
    <xf numFmtId="0" fontId="28" fillId="0" borderId="132" xfId="0" applyFont="1" applyBorder="1" applyAlignment="1">
      <alignment horizontal="center" vertical="center"/>
    </xf>
    <xf numFmtId="49" fontId="28" fillId="4" borderId="144" xfId="0" applyNumberFormat="1" applyFont="1" applyFill="1" applyBorder="1" applyAlignment="1">
      <alignment horizontal="center" vertical="center"/>
    </xf>
    <xf numFmtId="49" fontId="28" fillId="4" borderId="103" xfId="0" applyNumberFormat="1" applyFont="1" applyFill="1" applyBorder="1" applyAlignment="1">
      <alignment horizontal="center" vertical="center"/>
    </xf>
    <xf numFmtId="0" fontId="28" fillId="0" borderId="175" xfId="0" applyFont="1" applyBorder="1" applyAlignment="1">
      <alignment horizontal="center" vertical="center"/>
    </xf>
    <xf numFmtId="0" fontId="28" fillId="0" borderId="176" xfId="0" applyFont="1" applyBorder="1" applyAlignment="1">
      <alignment horizontal="center" vertical="center"/>
    </xf>
    <xf numFmtId="0" fontId="28" fillId="0" borderId="174" xfId="0" applyFont="1" applyBorder="1" applyAlignment="1">
      <alignment horizontal="center" vertical="center"/>
    </xf>
    <xf numFmtId="0" fontId="28" fillId="0" borderId="182" xfId="0" applyFont="1" applyBorder="1" applyAlignment="1">
      <alignment horizontal="center" vertical="center"/>
    </xf>
    <xf numFmtId="0" fontId="28" fillId="0" borderId="183" xfId="0" applyFont="1" applyBorder="1" applyAlignment="1">
      <alignment horizontal="center" vertical="center"/>
    </xf>
    <xf numFmtId="49" fontId="28" fillId="4" borderId="184" xfId="0" applyNumberFormat="1" applyFont="1" applyFill="1" applyBorder="1" applyAlignment="1">
      <alignment horizontal="center" vertical="center"/>
    </xf>
    <xf numFmtId="49" fontId="28" fillId="4" borderId="66" xfId="0" applyNumberFormat="1" applyFont="1" applyFill="1" applyBorder="1" applyAlignment="1">
      <alignment horizontal="center" vertical="center"/>
    </xf>
    <xf numFmtId="49" fontId="28" fillId="4" borderId="185" xfId="0" applyNumberFormat="1" applyFont="1" applyFill="1" applyBorder="1" applyAlignment="1">
      <alignment horizontal="center" vertical="center"/>
    </xf>
    <xf numFmtId="0" fontId="28" fillId="0" borderId="36" xfId="0" applyFont="1" applyBorder="1" applyAlignment="1">
      <alignment horizontal="left" vertical="center" wrapText="1"/>
    </xf>
    <xf numFmtId="0" fontId="28" fillId="0" borderId="66" xfId="0" applyFont="1" applyBorder="1" applyAlignment="1">
      <alignment horizontal="left" vertical="center" wrapText="1"/>
    </xf>
    <xf numFmtId="49" fontId="28" fillId="4" borderId="177" xfId="0" applyNumberFormat="1" applyFont="1" applyFill="1" applyBorder="1" applyAlignment="1">
      <alignment horizontal="center" vertical="center"/>
    </xf>
    <xf numFmtId="49" fontId="28" fillId="4" borderId="178" xfId="0" applyNumberFormat="1" applyFont="1" applyFill="1" applyBorder="1" applyAlignment="1">
      <alignment horizontal="center" vertical="center"/>
    </xf>
    <xf numFmtId="49" fontId="28" fillId="4" borderId="179" xfId="0" applyNumberFormat="1" applyFont="1" applyFill="1" applyBorder="1" applyAlignment="1">
      <alignment horizontal="center" vertical="center"/>
    </xf>
    <xf numFmtId="0" fontId="28" fillId="0" borderId="33" xfId="0" applyFont="1" applyBorder="1" applyAlignment="1">
      <alignment horizontal="left" vertical="center" wrapText="1"/>
    </xf>
    <xf numFmtId="0" fontId="28" fillId="0" borderId="178" xfId="0" applyFont="1" applyBorder="1" applyAlignment="1">
      <alignment horizontal="left" vertical="center" wrapText="1"/>
    </xf>
    <xf numFmtId="0" fontId="28" fillId="0" borderId="181" xfId="0" applyFont="1" applyBorder="1" applyAlignment="1">
      <alignment horizontal="center" vertical="center"/>
    </xf>
    <xf numFmtId="49" fontId="28" fillId="4" borderId="186" xfId="0" applyNumberFormat="1" applyFont="1" applyFill="1" applyBorder="1" applyAlignment="1">
      <alignment horizontal="center" vertical="center"/>
    </xf>
    <xf numFmtId="49" fontId="28" fillId="4" borderId="187" xfId="0" applyNumberFormat="1" applyFont="1" applyFill="1" applyBorder="1" applyAlignment="1">
      <alignment horizontal="center" vertical="center"/>
    </xf>
    <xf numFmtId="49" fontId="28" fillId="4" borderId="188" xfId="0" applyNumberFormat="1" applyFont="1" applyFill="1" applyBorder="1" applyAlignment="1">
      <alignment horizontal="center" vertical="center"/>
    </xf>
    <xf numFmtId="0" fontId="26" fillId="0" borderId="36" xfId="0" applyFont="1" applyBorder="1" applyAlignment="1">
      <alignment horizontal="left" vertical="center"/>
    </xf>
    <xf numFmtId="0" fontId="26" fillId="0" borderId="66" xfId="0" applyFont="1" applyBorder="1" applyAlignment="1">
      <alignment horizontal="left" vertical="center"/>
    </xf>
    <xf numFmtId="0" fontId="26" fillId="0" borderId="36" xfId="0" applyFont="1" applyBorder="1" applyAlignment="1">
      <alignment horizontal="left" vertical="center" wrapText="1"/>
    </xf>
    <xf numFmtId="0" fontId="26" fillId="0" borderId="66" xfId="0" applyFont="1" applyBorder="1" applyAlignment="1">
      <alignment horizontal="left" vertical="center" wrapText="1"/>
    </xf>
    <xf numFmtId="0" fontId="28" fillId="0" borderId="180" xfId="0" applyFont="1" applyBorder="1" applyAlignment="1">
      <alignment horizontal="left" vertical="center" wrapText="1"/>
    </xf>
    <xf numFmtId="0" fontId="28" fillId="0" borderId="164" xfId="0" applyFont="1" applyBorder="1" applyAlignment="1">
      <alignment horizontal="center" vertical="center"/>
    </xf>
    <xf numFmtId="0" fontId="28" fillId="0" borderId="163" xfId="0" applyFont="1" applyBorder="1" applyAlignment="1">
      <alignment horizontal="center" vertical="center"/>
    </xf>
    <xf numFmtId="49" fontId="28" fillId="4" borderId="190" xfId="0" applyNumberFormat="1" applyFont="1" applyFill="1" applyBorder="1" applyAlignment="1">
      <alignment horizontal="center" vertical="center"/>
    </xf>
    <xf numFmtId="49" fontId="28" fillId="4" borderId="91" xfId="0" applyNumberFormat="1" applyFont="1" applyFill="1" applyBorder="1" applyAlignment="1">
      <alignment horizontal="center" vertical="center"/>
    </xf>
    <xf numFmtId="0" fontId="26" fillId="0" borderId="192" xfId="0" applyFont="1" applyBorder="1" applyAlignment="1">
      <alignment horizontal="left" vertical="center"/>
    </xf>
    <xf numFmtId="0" fontId="26" fillId="0" borderId="193" xfId="0" applyFont="1" applyBorder="1" applyAlignment="1">
      <alignment horizontal="left" vertical="center"/>
    </xf>
    <xf numFmtId="0" fontId="28" fillId="0" borderId="35" xfId="0" applyFont="1" applyBorder="1" applyAlignment="1">
      <alignment horizontal="center" vertical="center"/>
    </xf>
    <xf numFmtId="0" fontId="28" fillId="0" borderId="195" xfId="0" applyFont="1" applyBorder="1" applyAlignment="1">
      <alignment horizontal="center" vertical="center"/>
    </xf>
    <xf numFmtId="0" fontId="28" fillId="0" borderId="194" xfId="0" applyFont="1" applyBorder="1" applyAlignment="1">
      <alignment horizontal="center" vertical="center"/>
    </xf>
    <xf numFmtId="0" fontId="28" fillId="0" borderId="179" xfId="0" applyFont="1" applyBorder="1" applyAlignment="1">
      <alignment horizontal="left" vertical="center" wrapText="1"/>
    </xf>
    <xf numFmtId="0" fontId="28" fillId="0" borderId="192" xfId="0" applyFont="1" applyBorder="1" applyAlignment="1">
      <alignment horizontal="left" vertical="center" wrapText="1"/>
    </xf>
    <xf numFmtId="0" fontId="28" fillId="0" borderId="193" xfId="0" applyFont="1" applyBorder="1" applyAlignment="1">
      <alignment horizontal="left" vertical="center" wrapText="1"/>
    </xf>
    <xf numFmtId="49" fontId="28" fillId="4" borderId="161" xfId="0" applyNumberFormat="1" applyFont="1" applyFill="1" applyBorder="1" applyAlignment="1">
      <alignment horizontal="center" vertical="center"/>
    </xf>
    <xf numFmtId="49" fontId="28" fillId="4" borderId="162" xfId="0" applyNumberFormat="1" applyFont="1" applyFill="1" applyBorder="1" applyAlignment="1">
      <alignment horizontal="center" vertical="center"/>
    </xf>
    <xf numFmtId="49" fontId="28" fillId="4" borderId="163" xfId="0" applyNumberFormat="1" applyFont="1" applyFill="1" applyBorder="1" applyAlignment="1">
      <alignment horizontal="center" vertical="center"/>
    </xf>
    <xf numFmtId="49" fontId="28" fillId="4" borderId="133" xfId="0" applyNumberFormat="1" applyFont="1" applyFill="1" applyBorder="1" applyAlignment="1">
      <alignment horizontal="center" vertical="center"/>
    </xf>
    <xf numFmtId="49" fontId="28" fillId="4" borderId="134" xfId="0" applyNumberFormat="1" applyFont="1" applyFill="1" applyBorder="1" applyAlignment="1">
      <alignment horizontal="center" vertical="center"/>
    </xf>
    <xf numFmtId="49" fontId="28" fillId="4" borderId="135" xfId="0" applyNumberFormat="1" applyFont="1" applyFill="1" applyBorder="1" applyAlignment="1">
      <alignment horizontal="center" vertical="center"/>
    </xf>
    <xf numFmtId="0" fontId="28" fillId="4" borderId="5" xfId="0" applyFont="1" applyFill="1" applyBorder="1" applyAlignment="1">
      <alignment horizontal="center" vertical="center"/>
    </xf>
    <xf numFmtId="0" fontId="28" fillId="9" borderId="3" xfId="0" applyFont="1" applyFill="1" applyBorder="1" applyAlignment="1">
      <alignment horizontal="center" vertical="center"/>
    </xf>
    <xf numFmtId="0" fontId="28" fillId="6" borderId="3" xfId="0" applyFont="1" applyFill="1" applyBorder="1" applyAlignment="1">
      <alignment horizontal="center" vertical="center"/>
    </xf>
    <xf numFmtId="0" fontId="28" fillId="6" borderId="4" xfId="0" applyFont="1" applyFill="1" applyBorder="1" applyAlignment="1">
      <alignment horizontal="center" vertical="center"/>
    </xf>
    <xf numFmtId="0" fontId="28" fillId="6" borderId="44" xfId="0" applyFont="1" applyFill="1" applyBorder="1" applyAlignment="1">
      <alignment horizontal="center" vertical="center"/>
    </xf>
    <xf numFmtId="0" fontId="32" fillId="4" borderId="146" xfId="0" applyFont="1" applyFill="1" applyBorder="1" applyAlignment="1">
      <alignment horizontal="center" vertical="center" textRotation="90"/>
    </xf>
    <xf numFmtId="0" fontId="32" fillId="4" borderId="152" xfId="0" applyFont="1" applyFill="1" applyBorder="1" applyAlignment="1">
      <alignment horizontal="center" vertical="center" textRotation="90"/>
    </xf>
    <xf numFmtId="0" fontId="32" fillId="4" borderId="46" xfId="0" applyFont="1" applyFill="1" applyBorder="1" applyAlignment="1">
      <alignment horizontal="center" vertical="center" textRotation="90" wrapText="1"/>
    </xf>
    <xf numFmtId="0" fontId="32" fillId="4" borderId="2" xfId="0" applyFont="1" applyFill="1" applyBorder="1" applyAlignment="1">
      <alignment horizontal="center" vertical="center" textRotation="90" wrapText="1"/>
    </xf>
    <xf numFmtId="0" fontId="28" fillId="4" borderId="45" xfId="0" applyFont="1" applyFill="1" applyBorder="1" applyAlignment="1">
      <alignment horizontal="center" vertical="center" wrapText="1"/>
    </xf>
    <xf numFmtId="0" fontId="28" fillId="4" borderId="4" xfId="0" applyFont="1" applyFill="1" applyBorder="1" applyAlignment="1">
      <alignment horizontal="center" vertical="center" wrapText="1"/>
    </xf>
    <xf numFmtId="0" fontId="28" fillId="4" borderId="142" xfId="0" applyFont="1" applyFill="1" applyBorder="1" applyAlignment="1">
      <alignment horizontal="center" vertical="center" wrapText="1"/>
    </xf>
    <xf numFmtId="0" fontId="28" fillId="0" borderId="14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190" xfId="0" applyFont="1" applyBorder="1" applyAlignment="1">
      <alignment horizontal="center" vertical="center"/>
    </xf>
    <xf numFmtId="0" fontId="28" fillId="4" borderId="172" xfId="0" applyFont="1" applyFill="1" applyBorder="1" applyAlignment="1">
      <alignment horizontal="left" vertical="center" wrapText="1"/>
    </xf>
    <xf numFmtId="0" fontId="32" fillId="4" borderId="151" xfId="0" applyFont="1" applyFill="1" applyBorder="1" applyAlignment="1">
      <alignment horizontal="center" vertical="center" textRotation="90" wrapText="1"/>
    </xf>
    <xf numFmtId="0" fontId="32" fillId="4" borderId="159" xfId="0" applyFont="1" applyFill="1" applyBorder="1" applyAlignment="1">
      <alignment horizontal="center" vertical="center" textRotation="90" wrapText="1"/>
    </xf>
    <xf numFmtId="0" fontId="28" fillId="0" borderId="84" xfId="0" applyFont="1" applyBorder="1" applyAlignment="1">
      <alignment horizontal="center" vertical="center"/>
    </xf>
    <xf numFmtId="0" fontId="28" fillId="0" borderId="27" xfId="0" applyFont="1" applyBorder="1" applyAlignment="1">
      <alignment horizontal="center" vertical="center"/>
    </xf>
    <xf numFmtId="0" fontId="28" fillId="4" borderId="170" xfId="0" applyFont="1" applyFill="1" applyBorder="1" applyAlignment="1">
      <alignment horizontal="left" vertical="center" wrapText="1"/>
    </xf>
    <xf numFmtId="0" fontId="28" fillId="0" borderId="144" xfId="0" applyFont="1" applyBorder="1" applyAlignment="1">
      <alignment horizontal="center" vertical="center"/>
    </xf>
    <xf numFmtId="0" fontId="28" fillId="4" borderId="121" xfId="0" applyFont="1" applyFill="1" applyBorder="1" applyAlignment="1">
      <alignment horizontal="center" vertical="center" wrapText="1"/>
    </xf>
    <xf numFmtId="0" fontId="28" fillId="4" borderId="196" xfId="0" applyFont="1" applyFill="1" applyBorder="1" applyAlignment="1">
      <alignment horizontal="center" vertical="center" wrapText="1"/>
    </xf>
    <xf numFmtId="0" fontId="36" fillId="4" borderId="4" xfId="0" applyFont="1" applyFill="1" applyBorder="1" applyAlignment="1">
      <alignment horizontal="center" vertical="center" wrapText="1"/>
    </xf>
    <xf numFmtId="0" fontId="36" fillId="4" borderId="5" xfId="0" applyFont="1" applyFill="1" applyBorder="1" applyAlignment="1">
      <alignment horizontal="center" vertical="center" wrapText="1"/>
    </xf>
    <xf numFmtId="0" fontId="28" fillId="0" borderId="15" xfId="0" applyFont="1" applyBorder="1" applyAlignment="1">
      <alignment horizontal="center" vertical="center"/>
    </xf>
    <xf numFmtId="49" fontId="28" fillId="0" borderId="15" xfId="0" applyNumberFormat="1" applyFont="1" applyBorder="1" applyAlignment="1">
      <alignment horizontal="center" vertical="center"/>
    </xf>
    <xf numFmtId="0" fontId="28" fillId="0" borderId="18" xfId="0" applyFont="1" applyBorder="1" applyAlignment="1">
      <alignment horizontal="center" vertical="center"/>
    </xf>
    <xf numFmtId="0" fontId="28" fillId="0" borderId="197" xfId="0" applyFont="1" applyBorder="1" applyAlignment="1">
      <alignment horizontal="center" vertical="center"/>
    </xf>
    <xf numFmtId="49" fontId="28" fillId="0" borderId="197" xfId="0" applyNumberFormat="1" applyFont="1" applyBorder="1" applyAlignment="1">
      <alignment horizontal="center" vertical="center"/>
    </xf>
    <xf numFmtId="0" fontId="28" fillId="0" borderId="198" xfId="0" applyFont="1" applyBorder="1" applyAlignment="1">
      <alignment horizontal="center" vertical="center"/>
    </xf>
    <xf numFmtId="0" fontId="28" fillId="0" borderId="20" xfId="0" applyFont="1" applyBorder="1" applyAlignment="1">
      <alignment horizontal="center" vertical="center"/>
    </xf>
    <xf numFmtId="49" fontId="28" fillId="0" borderId="20" xfId="0" applyNumberFormat="1" applyFont="1" applyBorder="1" applyAlignment="1">
      <alignment horizontal="center" vertical="center"/>
    </xf>
    <xf numFmtId="0" fontId="28" fillId="0" borderId="23" xfId="0" applyFont="1" applyBorder="1" applyAlignment="1">
      <alignment horizontal="center" vertical="center"/>
    </xf>
    <xf numFmtId="0" fontId="28" fillId="8" borderId="207" xfId="0" applyFont="1" applyFill="1" applyBorder="1" applyAlignment="1">
      <alignment horizontal="left" vertical="center"/>
    </xf>
    <xf numFmtId="0" fontId="28" fillId="8" borderId="205" xfId="0" applyFont="1" applyFill="1" applyBorder="1" applyAlignment="1">
      <alignment horizontal="left" vertical="center"/>
    </xf>
    <xf numFmtId="0" fontId="28" fillId="8" borderId="208" xfId="0" applyFont="1" applyFill="1" applyBorder="1" applyAlignment="1">
      <alignment horizontal="left" vertical="center"/>
    </xf>
    <xf numFmtId="0" fontId="28" fillId="8" borderId="67" xfId="0" applyFont="1" applyFill="1" applyBorder="1" applyAlignment="1">
      <alignment horizontal="left" vertical="center"/>
    </xf>
    <xf numFmtId="0" fontId="28" fillId="8" borderId="36" xfId="0" applyFont="1" applyFill="1" applyBorder="1" applyAlignment="1">
      <alignment horizontal="left" vertical="center"/>
    </xf>
    <xf numFmtId="0" fontId="28" fillId="8" borderId="37" xfId="0" applyFont="1" applyFill="1" applyBorder="1" applyAlignment="1">
      <alignment horizontal="left" vertical="center"/>
    </xf>
    <xf numFmtId="0" fontId="28" fillId="0" borderId="107" xfId="0" applyFont="1" applyBorder="1" applyAlignment="1">
      <alignment horizontal="left" vertical="center"/>
    </xf>
    <xf numFmtId="0" fontId="28" fillId="0" borderId="209" xfId="0" applyFont="1" applyBorder="1" applyAlignment="1">
      <alignment horizontal="left" vertical="center"/>
    </xf>
    <xf numFmtId="0" fontId="28" fillId="0" borderId="0" xfId="0" applyFont="1" applyAlignment="1">
      <alignment horizontal="left" vertical="center"/>
    </xf>
    <xf numFmtId="0" fontId="28" fillId="0" borderId="214" xfId="0" applyFont="1" applyBorder="1" applyAlignment="1">
      <alignment horizontal="left" vertical="center"/>
    </xf>
    <xf numFmtId="0" fontId="28" fillId="0" borderId="60" xfId="0" applyFont="1" applyBorder="1" applyAlignment="1">
      <alignment horizontal="left" vertical="center"/>
    </xf>
    <xf numFmtId="0" fontId="28" fillId="0" borderId="64" xfId="0" applyFont="1" applyBorder="1" applyAlignment="1">
      <alignment horizontal="left" vertical="center"/>
    </xf>
    <xf numFmtId="0" fontId="28" fillId="8" borderId="210" xfId="0" applyFont="1" applyFill="1" applyBorder="1" applyAlignment="1">
      <alignment horizontal="left" vertical="center"/>
    </xf>
    <xf numFmtId="0" fontId="28" fillId="8" borderId="211" xfId="0" applyFont="1" applyFill="1" applyBorder="1" applyAlignment="1">
      <alignment horizontal="left" vertical="center"/>
    </xf>
    <xf numFmtId="0" fontId="28" fillId="8" borderId="212" xfId="0" applyFont="1" applyFill="1" applyBorder="1" applyAlignment="1">
      <alignment horizontal="left" vertical="center"/>
    </xf>
    <xf numFmtId="0" fontId="28" fillId="8" borderId="213" xfId="0" applyFont="1" applyFill="1" applyBorder="1" applyAlignment="1">
      <alignment horizontal="left" vertical="center"/>
    </xf>
    <xf numFmtId="0" fontId="28" fillId="4" borderId="82" xfId="0" applyFont="1" applyFill="1" applyBorder="1" applyAlignment="1">
      <alignment horizontal="center" vertical="center"/>
    </xf>
    <xf numFmtId="0" fontId="28" fillId="0" borderId="52" xfId="0" applyFont="1" applyBorder="1" applyAlignment="1">
      <alignment horizontal="center" vertical="center"/>
    </xf>
    <xf numFmtId="0" fontId="28" fillId="0" borderId="53" xfId="0" applyFont="1" applyBorder="1" applyAlignment="1">
      <alignment horizontal="center" vertical="center"/>
    </xf>
    <xf numFmtId="0" fontId="28" fillId="0" borderId="55" xfId="0" applyFont="1" applyBorder="1" applyAlignment="1">
      <alignment horizontal="center" vertical="center"/>
    </xf>
    <xf numFmtId="0" fontId="28" fillId="0" borderId="57" xfId="0" applyFont="1" applyBorder="1" applyAlignment="1">
      <alignment horizontal="center" vertical="center"/>
    </xf>
    <xf numFmtId="0" fontId="28" fillId="4" borderId="54" xfId="0" applyFont="1" applyFill="1" applyBorder="1" applyAlignment="1">
      <alignment horizontal="left" vertical="center"/>
    </xf>
    <xf numFmtId="49" fontId="28" fillId="0" borderId="199" xfId="0" applyNumberFormat="1" applyFont="1" applyBorder="1" applyAlignment="1">
      <alignment horizontal="center" vertical="center"/>
    </xf>
    <xf numFmtId="49" fontId="28" fillId="0" borderId="108" xfId="0" applyNumberFormat="1" applyFont="1" applyBorder="1" applyAlignment="1">
      <alignment horizontal="center" vertical="center"/>
    </xf>
    <xf numFmtId="0" fontId="28" fillId="0" borderId="78" xfId="0" applyFont="1" applyBorder="1" applyAlignment="1">
      <alignment horizontal="center" vertical="center"/>
    </xf>
    <xf numFmtId="0" fontId="27" fillId="6" borderId="24" xfId="0" applyFont="1" applyFill="1" applyBorder="1" applyAlignment="1">
      <alignment horizontal="center" vertical="center"/>
    </xf>
    <xf numFmtId="0" fontId="27" fillId="6" borderId="46" xfId="0" applyFont="1" applyFill="1" applyBorder="1" applyAlignment="1">
      <alignment horizontal="center" vertical="center"/>
    </xf>
    <xf numFmtId="0" fontId="28" fillId="4" borderId="52" xfId="0" applyFont="1" applyFill="1" applyBorder="1" applyAlignment="1">
      <alignment horizontal="left" vertical="center"/>
    </xf>
    <xf numFmtId="49" fontId="28" fillId="0" borderId="47" xfId="0" applyNumberFormat="1" applyFont="1" applyBorder="1" applyAlignment="1">
      <alignment horizontal="center" vertical="center"/>
    </xf>
    <xf numFmtId="49" fontId="28" fillId="0" borderId="48" xfId="0" applyNumberFormat="1" applyFont="1" applyBorder="1" applyAlignment="1">
      <alignment horizontal="center" vertical="center"/>
    </xf>
    <xf numFmtId="49" fontId="28" fillId="0" borderId="49" xfId="0" applyNumberFormat="1" applyFont="1" applyBorder="1" applyAlignment="1">
      <alignment horizontal="center" vertical="center"/>
    </xf>
    <xf numFmtId="49" fontId="28" fillId="0" borderId="52" xfId="0" applyNumberFormat="1" applyFont="1" applyBorder="1" applyAlignment="1">
      <alignment horizontal="center" vertical="center"/>
    </xf>
    <xf numFmtId="49" fontId="28" fillId="0" borderId="55" xfId="0" applyNumberFormat="1" applyFont="1" applyBorder="1" applyAlignment="1">
      <alignment horizontal="center" vertical="center"/>
    </xf>
    <xf numFmtId="0" fontId="27" fillId="4" borderId="56" xfId="0" applyFont="1" applyFill="1" applyBorder="1" applyAlignment="1">
      <alignment horizontal="center" vertical="center"/>
    </xf>
    <xf numFmtId="0" fontId="27" fillId="4" borderId="53" xfId="0" applyFont="1" applyFill="1" applyBorder="1" applyAlignment="1">
      <alignment horizontal="center" vertical="center"/>
    </xf>
    <xf numFmtId="0" fontId="27" fillId="4" borderId="57" xfId="0" applyFont="1" applyFill="1" applyBorder="1" applyAlignment="1">
      <alignment horizontal="center" vertical="center"/>
    </xf>
    <xf numFmtId="0" fontId="28" fillId="7" borderId="74" xfId="0" applyFont="1" applyFill="1" applyBorder="1" applyAlignment="1">
      <alignment horizontal="left" vertical="center"/>
    </xf>
    <xf numFmtId="0" fontId="28" fillId="7" borderId="71" xfId="0" applyFont="1" applyFill="1" applyBorder="1" applyAlignment="1">
      <alignment horizontal="left" vertical="center"/>
    </xf>
    <xf numFmtId="0" fontId="28" fillId="7" borderId="72" xfId="0" applyFont="1" applyFill="1" applyBorder="1" applyAlignment="1">
      <alignment horizontal="left" vertical="center"/>
    </xf>
    <xf numFmtId="0" fontId="28" fillId="0" borderId="2" xfId="0" applyFont="1" applyBorder="1" applyAlignment="1">
      <alignment horizontal="center" vertical="center"/>
    </xf>
    <xf numFmtId="0" fontId="28" fillId="0" borderId="219" xfId="0" applyFont="1" applyBorder="1" applyAlignment="1">
      <alignment horizontal="center" vertical="center"/>
    </xf>
    <xf numFmtId="0" fontId="28" fillId="4" borderId="45" xfId="0" applyFont="1" applyFill="1" applyBorder="1" applyAlignment="1">
      <alignment horizontal="left" vertical="center"/>
    </xf>
    <xf numFmtId="0" fontId="28" fillId="4" borderId="4" xfId="0" applyFont="1" applyFill="1" applyBorder="1" applyAlignment="1">
      <alignment horizontal="left" vertical="center"/>
    </xf>
    <xf numFmtId="0" fontId="28" fillId="4" borderId="5" xfId="0" applyFont="1" applyFill="1" applyBorder="1" applyAlignment="1">
      <alignment horizontal="left" vertical="center"/>
    </xf>
    <xf numFmtId="0" fontId="28" fillId="7" borderId="210" xfId="0" applyFont="1" applyFill="1" applyBorder="1" applyAlignment="1">
      <alignment horizontal="left" vertical="center"/>
    </xf>
    <xf numFmtId="0" fontId="28" fillId="7" borderId="211" xfId="0" applyFont="1" applyFill="1" applyBorder="1" applyAlignment="1">
      <alignment horizontal="left" vertical="center"/>
    </xf>
    <xf numFmtId="0" fontId="28" fillId="7" borderId="212" xfId="0" applyFont="1" applyFill="1" applyBorder="1" applyAlignment="1">
      <alignment horizontal="left" vertical="center"/>
    </xf>
    <xf numFmtId="0" fontId="28" fillId="7" borderId="213" xfId="0" applyFont="1" applyFill="1" applyBorder="1" applyAlignment="1">
      <alignment horizontal="left" vertical="center"/>
    </xf>
    <xf numFmtId="0" fontId="28" fillId="7" borderId="215" xfId="0" applyFont="1" applyFill="1" applyBorder="1" applyAlignment="1">
      <alignment horizontal="left" vertical="center"/>
    </xf>
    <xf numFmtId="0" fontId="28" fillId="7" borderId="216" xfId="0" applyFont="1" applyFill="1" applyBorder="1" applyAlignment="1">
      <alignment horizontal="left" vertical="center"/>
    </xf>
    <xf numFmtId="0" fontId="28" fillId="7" borderId="217" xfId="0" applyFont="1" applyFill="1" applyBorder="1" applyAlignment="1">
      <alignment horizontal="left" vertical="center"/>
    </xf>
    <xf numFmtId="0" fontId="28" fillId="7" borderId="218" xfId="0" applyFont="1" applyFill="1" applyBorder="1" applyAlignment="1">
      <alignment horizontal="left" vertical="center"/>
    </xf>
    <xf numFmtId="14" fontId="28" fillId="0" borderId="70" xfId="0" applyNumberFormat="1" applyFont="1" applyBorder="1" applyAlignment="1">
      <alignment horizontal="center" vertical="center"/>
    </xf>
    <xf numFmtId="0" fontId="28" fillId="8" borderId="74" xfId="0" applyFont="1" applyFill="1" applyBorder="1" applyAlignment="1">
      <alignment horizontal="left" vertical="center"/>
    </xf>
    <xf numFmtId="0" fontId="28" fillId="8" borderId="71" xfId="0" applyFont="1" applyFill="1" applyBorder="1" applyAlignment="1">
      <alignment horizontal="left" vertical="center"/>
    </xf>
    <xf numFmtId="0" fontId="28" fillId="8" borderId="72" xfId="0" applyFont="1" applyFill="1" applyBorder="1" applyAlignment="1">
      <alignment horizontal="left" vertical="center"/>
    </xf>
    <xf numFmtId="0" fontId="36" fillId="7" borderId="3" xfId="0" applyFont="1" applyFill="1" applyBorder="1" applyAlignment="1">
      <alignment horizontal="center" vertical="center"/>
    </xf>
    <xf numFmtId="0" fontId="36" fillId="7" borderId="4" xfId="0" applyFont="1" applyFill="1" applyBorder="1" applyAlignment="1">
      <alignment horizontal="center" vertical="center"/>
    </xf>
    <xf numFmtId="0" fontId="36" fillId="7" borderId="5" xfId="0" applyFont="1" applyFill="1" applyBorder="1" applyAlignment="1">
      <alignment horizontal="center" vertical="center"/>
    </xf>
    <xf numFmtId="0" fontId="28" fillId="0" borderId="3" xfId="0" applyFont="1" applyBorder="1" applyAlignment="1">
      <alignment horizontal="left" vertical="center"/>
    </xf>
    <xf numFmtId="0" fontId="28" fillId="0" borderId="4" xfId="0" applyFont="1" applyBorder="1" applyAlignment="1">
      <alignment horizontal="left" vertical="center"/>
    </xf>
    <xf numFmtId="0" fontId="28" fillId="0" borderId="5" xfId="0" applyFont="1" applyBorder="1" applyAlignment="1">
      <alignment horizontal="left" vertical="center"/>
    </xf>
    <xf numFmtId="0" fontId="28" fillId="7" borderId="200" xfId="0" applyFont="1" applyFill="1" applyBorder="1" applyAlignment="1">
      <alignment horizontal="left" vertical="center"/>
    </xf>
    <xf numFmtId="0" fontId="28" fillId="7" borderId="201" xfId="0" applyFont="1" applyFill="1" applyBorder="1" applyAlignment="1">
      <alignment horizontal="left" vertical="center"/>
    </xf>
    <xf numFmtId="0" fontId="28" fillId="7" borderId="202" xfId="0" applyFont="1" applyFill="1" applyBorder="1" applyAlignment="1">
      <alignment horizontal="left" vertical="center"/>
    </xf>
    <xf numFmtId="0" fontId="28" fillId="7" borderId="203" xfId="0" applyFont="1" applyFill="1" applyBorder="1" applyAlignment="1">
      <alignment horizontal="left" vertical="center"/>
    </xf>
    <xf numFmtId="0" fontId="28" fillId="0" borderId="204" xfId="0" applyFont="1" applyBorder="1" applyAlignment="1">
      <alignment horizontal="center" vertical="center"/>
    </xf>
    <xf numFmtId="0" fontId="28" fillId="0" borderId="205" xfId="0" applyFont="1" applyBorder="1" applyAlignment="1">
      <alignment horizontal="center" vertical="center"/>
    </xf>
    <xf numFmtId="0" fontId="28" fillId="0" borderId="206" xfId="0" applyFont="1" applyBorder="1" applyAlignment="1">
      <alignment horizontal="center" vertical="center"/>
    </xf>
    <xf numFmtId="0" fontId="28" fillId="7" borderId="207" xfId="0" applyFont="1" applyFill="1" applyBorder="1" applyAlignment="1">
      <alignment horizontal="left" vertical="center"/>
    </xf>
    <xf numFmtId="0" fontId="28" fillId="7" borderId="205" xfId="0" applyFont="1" applyFill="1" applyBorder="1" applyAlignment="1">
      <alignment horizontal="left" vertical="center"/>
    </xf>
    <xf numFmtId="0" fontId="28" fillId="7" borderId="208" xfId="0" applyFont="1" applyFill="1" applyBorder="1" applyAlignment="1">
      <alignment horizontal="left" vertical="center"/>
    </xf>
    <xf numFmtId="0" fontId="28" fillId="7" borderId="67" xfId="0" applyFont="1" applyFill="1" applyBorder="1" applyAlignment="1">
      <alignment horizontal="left" vertical="center"/>
    </xf>
    <xf numFmtId="0" fontId="28" fillId="7" borderId="36" xfId="0" applyFont="1" applyFill="1" applyBorder="1" applyAlignment="1">
      <alignment horizontal="left" vertical="center"/>
    </xf>
    <xf numFmtId="0" fontId="28" fillId="7" borderId="37" xfId="0" applyFont="1" applyFill="1" applyBorder="1" applyAlignment="1">
      <alignment horizontal="left" vertical="center"/>
    </xf>
    <xf numFmtId="0" fontId="28" fillId="8" borderId="215" xfId="0" applyFont="1" applyFill="1" applyBorder="1" applyAlignment="1">
      <alignment horizontal="left" vertical="center"/>
    </xf>
    <xf numFmtId="0" fontId="28" fillId="8" borderId="216" xfId="0" applyFont="1" applyFill="1" applyBorder="1" applyAlignment="1">
      <alignment horizontal="left" vertical="center"/>
    </xf>
    <xf numFmtId="0" fontId="28" fillId="8" borderId="217" xfId="0" applyFont="1" applyFill="1" applyBorder="1" applyAlignment="1">
      <alignment horizontal="left" vertical="center"/>
    </xf>
    <xf numFmtId="0" fontId="28" fillId="8" borderId="218" xfId="0" applyFont="1" applyFill="1" applyBorder="1" applyAlignment="1">
      <alignment horizontal="left" vertical="center"/>
    </xf>
    <xf numFmtId="14" fontId="28" fillId="0" borderId="71" xfId="0" applyNumberFormat="1" applyFont="1" applyBorder="1" applyAlignment="1">
      <alignment horizontal="center" vertical="center"/>
    </xf>
    <xf numFmtId="14" fontId="28" fillId="0" borderId="73" xfId="0" applyNumberFormat="1" applyFont="1" applyBorder="1" applyAlignment="1">
      <alignment horizontal="center" vertical="center"/>
    </xf>
    <xf numFmtId="0" fontId="32" fillId="4" borderId="129" xfId="0" applyFont="1" applyFill="1" applyBorder="1" applyAlignment="1">
      <alignment horizontal="center" vertical="center"/>
    </xf>
    <xf numFmtId="0" fontId="32" fillId="4" borderId="127" xfId="0" applyFont="1" applyFill="1" applyBorder="1" applyAlignment="1">
      <alignment horizontal="center" vertical="center"/>
    </xf>
    <xf numFmtId="0" fontId="32" fillId="4" borderId="131" xfId="0" applyFont="1" applyFill="1" applyBorder="1" applyAlignment="1">
      <alignment horizontal="center" vertical="center"/>
    </xf>
    <xf numFmtId="0" fontId="36" fillId="8" borderId="3" xfId="0" applyFont="1" applyFill="1" applyBorder="1" applyAlignment="1">
      <alignment horizontal="center" vertical="center"/>
    </xf>
    <xf numFmtId="0" fontId="36" fillId="8" borderId="4" xfId="0" applyFont="1" applyFill="1" applyBorder="1" applyAlignment="1">
      <alignment horizontal="center" vertical="center"/>
    </xf>
    <xf numFmtId="0" fontId="36" fillId="8" borderId="5" xfId="0" applyFont="1" applyFill="1" applyBorder="1" applyAlignment="1">
      <alignment horizontal="center" vertical="center"/>
    </xf>
    <xf numFmtId="0" fontId="28" fillId="8" borderId="200" xfId="0" applyFont="1" applyFill="1" applyBorder="1" applyAlignment="1">
      <alignment horizontal="left" vertical="center"/>
    </xf>
    <xf numFmtId="0" fontId="28" fillId="8" borderId="201" xfId="0" applyFont="1" applyFill="1" applyBorder="1" applyAlignment="1">
      <alignment horizontal="left" vertical="center"/>
    </xf>
    <xf numFmtId="0" fontId="28" fillId="8" borderId="202" xfId="0" applyFont="1" applyFill="1" applyBorder="1" applyAlignment="1">
      <alignment horizontal="left" vertical="center"/>
    </xf>
    <xf numFmtId="0" fontId="28" fillId="8" borderId="203" xfId="0" applyFont="1" applyFill="1" applyBorder="1" applyAlignment="1">
      <alignment horizontal="left" vertical="center"/>
    </xf>
    <xf numFmtId="0" fontId="38" fillId="0" borderId="0" xfId="0" applyFont="1" applyAlignment="1">
      <alignment horizontal="center" vertical="center" wrapText="1"/>
    </xf>
    <xf numFmtId="0" fontId="38" fillId="0" borderId="2" xfId="0" applyFont="1" applyBorder="1" applyAlignment="1">
      <alignment horizontal="center" vertical="center" wrapText="1"/>
    </xf>
    <xf numFmtId="0" fontId="23" fillId="0" borderId="2" xfId="0" applyFont="1" applyBorder="1" applyAlignment="1">
      <alignment horizontal="center" vertical="center"/>
    </xf>
    <xf numFmtId="0" fontId="39" fillId="4" borderId="220" xfId="0" applyFont="1" applyFill="1" applyBorder="1" applyAlignment="1">
      <alignment horizontal="center" vertical="center"/>
    </xf>
    <xf numFmtId="0" fontId="28" fillId="4" borderId="221" xfId="0" applyFont="1" applyFill="1" applyBorder="1" applyAlignment="1">
      <alignment horizontal="left" vertical="center"/>
    </xf>
    <xf numFmtId="0" fontId="28" fillId="4" borderId="222" xfId="0" applyFont="1" applyFill="1" applyBorder="1" applyAlignment="1">
      <alignment horizontal="left" vertical="center"/>
    </xf>
    <xf numFmtId="0" fontId="28" fillId="4" borderId="223" xfId="0" applyFont="1" applyFill="1" applyBorder="1" applyAlignment="1">
      <alignment horizontal="left" vertical="center"/>
    </xf>
    <xf numFmtId="49" fontId="28" fillId="0" borderId="224" xfId="0" applyNumberFormat="1" applyFont="1" applyBorder="1" applyAlignment="1">
      <alignment horizontal="left" vertical="center"/>
    </xf>
    <xf numFmtId="49" fontId="28" fillId="0" borderId="222" xfId="0" applyNumberFormat="1" applyFont="1" applyBorder="1" applyAlignment="1">
      <alignment horizontal="left" vertical="center"/>
    </xf>
    <xf numFmtId="49" fontId="28" fillId="0" borderId="225" xfId="0" applyNumberFormat="1" applyFont="1" applyBorder="1" applyAlignment="1">
      <alignment horizontal="left" vertical="center"/>
    </xf>
    <xf numFmtId="0" fontId="28" fillId="4" borderId="226" xfId="0" applyFont="1" applyFill="1" applyBorder="1" applyAlignment="1">
      <alignment horizontal="left" vertical="center"/>
    </xf>
    <xf numFmtId="0" fontId="28" fillId="4" borderId="227" xfId="0" applyFont="1" applyFill="1" applyBorder="1" applyAlignment="1">
      <alignment horizontal="left" vertical="center"/>
    </xf>
    <xf numFmtId="0" fontId="28" fillId="4" borderId="228" xfId="0" applyFont="1" applyFill="1" applyBorder="1" applyAlignment="1">
      <alignment horizontal="left" vertical="center"/>
    </xf>
    <xf numFmtId="0" fontId="28" fillId="6" borderId="224" xfId="0" applyFont="1" applyFill="1" applyBorder="1" applyAlignment="1">
      <alignment horizontal="left" vertical="center"/>
    </xf>
    <xf numFmtId="0" fontId="28" fillId="6" borderId="222" xfId="0" applyFont="1" applyFill="1" applyBorder="1" applyAlignment="1">
      <alignment horizontal="left" vertical="center"/>
    </xf>
    <xf numFmtId="0" fontId="28" fillId="6" borderId="225" xfId="0" applyFont="1" applyFill="1" applyBorder="1" applyAlignment="1">
      <alignment horizontal="left" vertical="center"/>
    </xf>
    <xf numFmtId="0" fontId="28" fillId="4" borderId="24" xfId="0" applyFont="1" applyFill="1" applyBorder="1" applyAlignment="1">
      <alignment horizontal="left" vertical="center"/>
    </xf>
    <xf numFmtId="0" fontId="28" fillId="4" borderId="46" xfId="0" applyFont="1" applyFill="1" applyBorder="1" applyAlignment="1">
      <alignment horizontal="left" vertical="center"/>
    </xf>
    <xf numFmtId="0" fontId="28" fillId="4" borderId="149" xfId="0" applyFont="1" applyFill="1" applyBorder="1" applyAlignment="1">
      <alignment horizontal="left" vertical="center"/>
    </xf>
    <xf numFmtId="0" fontId="28" fillId="4" borderId="31" xfId="0" applyFont="1" applyFill="1" applyBorder="1" applyAlignment="1">
      <alignment horizontal="left" vertical="center"/>
    </xf>
    <xf numFmtId="0" fontId="28" fillId="4" borderId="0" xfId="0" applyFont="1" applyFill="1" applyAlignment="1">
      <alignment horizontal="left" vertical="center"/>
    </xf>
    <xf numFmtId="0" fontId="28" fillId="4" borderId="58" xfId="0" applyFont="1" applyFill="1" applyBorder="1" applyAlignment="1">
      <alignment horizontal="left" vertical="center"/>
    </xf>
    <xf numFmtId="0" fontId="28" fillId="4" borderId="125" xfId="0" applyFont="1" applyFill="1" applyBorder="1" applyAlignment="1">
      <alignment horizontal="left" vertical="center"/>
    </xf>
    <xf numFmtId="0" fontId="28" fillId="4" borderId="36" xfId="0" applyFont="1" applyFill="1" applyBorder="1" applyAlignment="1">
      <alignment horizontal="left" vertical="center"/>
    </xf>
    <xf numFmtId="0" fontId="28" fillId="4" borderId="37" xfId="0" applyFont="1" applyFill="1" applyBorder="1" applyAlignment="1">
      <alignment horizontal="left" vertical="center"/>
    </xf>
    <xf numFmtId="0" fontId="28" fillId="0" borderId="65" xfId="0" applyFont="1" applyBorder="1" applyAlignment="1">
      <alignment horizontal="left" vertical="center"/>
    </xf>
    <xf numFmtId="0" fontId="28" fillId="0" borderId="36" xfId="0" applyFont="1" applyBorder="1" applyAlignment="1">
      <alignment horizontal="left" vertical="center"/>
    </xf>
    <xf numFmtId="0" fontId="28" fillId="0" borderId="68" xfId="0" applyFont="1" applyBorder="1" applyAlignment="1">
      <alignment horizontal="left" vertical="center"/>
    </xf>
    <xf numFmtId="0" fontId="28" fillId="4" borderId="210" xfId="0" applyFont="1" applyFill="1" applyBorder="1" applyAlignment="1">
      <alignment horizontal="left" vertical="center"/>
    </xf>
    <xf numFmtId="0" fontId="28" fillId="4" borderId="212" xfId="0" applyFont="1" applyFill="1" applyBorder="1" applyAlignment="1">
      <alignment horizontal="left" vertical="center"/>
    </xf>
    <xf numFmtId="0" fontId="28" fillId="4" borderId="213" xfId="0" applyFont="1" applyFill="1" applyBorder="1" applyAlignment="1">
      <alignment horizontal="left" vertical="center"/>
    </xf>
    <xf numFmtId="0" fontId="28" fillId="6" borderId="211" xfId="0" applyFont="1" applyFill="1" applyBorder="1" applyAlignment="1">
      <alignment horizontal="left" vertical="center"/>
    </xf>
    <xf numFmtId="0" fontId="28" fillId="6" borderId="212" xfId="0" applyFont="1" applyFill="1" applyBorder="1" applyAlignment="1">
      <alignment horizontal="left" vertical="center"/>
    </xf>
    <xf numFmtId="0" fontId="28" fillId="6" borderId="229" xfId="0" applyFont="1" applyFill="1" applyBorder="1" applyAlignment="1">
      <alignment horizontal="left" vertical="center"/>
    </xf>
    <xf numFmtId="0" fontId="28" fillId="0" borderId="150" xfId="0" applyFont="1" applyBorder="1" applyAlignment="1">
      <alignment horizontal="left" vertical="center" wrapText="1"/>
    </xf>
    <xf numFmtId="0" fontId="28" fillId="0" borderId="46" xfId="0" applyFont="1" applyBorder="1" applyAlignment="1">
      <alignment horizontal="left" vertical="center" wrapText="1"/>
    </xf>
    <xf numFmtId="0" fontId="28" fillId="0" borderId="167" xfId="0" applyFont="1" applyBorder="1" applyAlignment="1">
      <alignment horizontal="left" vertical="center" wrapText="1"/>
    </xf>
    <xf numFmtId="0" fontId="28" fillId="0" borderId="59" xfId="0" applyFont="1" applyBorder="1" applyAlignment="1">
      <alignment horizontal="left" vertical="center" wrapText="1"/>
    </xf>
    <xf numFmtId="0" fontId="28" fillId="0" borderId="60" xfId="0" applyFont="1" applyBorder="1" applyAlignment="1">
      <alignment horizontal="left" vertical="center" wrapText="1"/>
    </xf>
    <xf numFmtId="0" fontId="28" fillId="0" borderId="64" xfId="0" applyFont="1" applyBorder="1" applyAlignment="1">
      <alignment horizontal="left" vertical="center" wrapText="1"/>
    </xf>
    <xf numFmtId="0" fontId="28" fillId="0" borderId="0" xfId="0" applyFont="1" applyAlignment="1">
      <alignment vertical="center"/>
    </xf>
    <xf numFmtId="0" fontId="28" fillId="4" borderId="230" xfId="0" applyFont="1" applyFill="1" applyBorder="1" applyAlignment="1">
      <alignment horizontal="left" vertical="center"/>
    </xf>
    <xf numFmtId="0" fontId="28" fillId="4" borderId="231" xfId="0" applyFont="1" applyFill="1" applyBorder="1" applyAlignment="1">
      <alignment horizontal="left" vertical="center"/>
    </xf>
    <xf numFmtId="0" fontId="28" fillId="4" borderId="232" xfId="0" applyFont="1" applyFill="1" applyBorder="1" applyAlignment="1">
      <alignment horizontal="left" vertical="center"/>
    </xf>
    <xf numFmtId="0" fontId="28" fillId="0" borderId="70" xfId="0" applyFont="1" applyBorder="1" applyAlignment="1">
      <alignment horizontal="left" vertical="center"/>
    </xf>
    <xf numFmtId="0" fontId="28" fillId="0" borderId="71" xfId="0" applyFont="1" applyBorder="1" applyAlignment="1">
      <alignment horizontal="left" vertical="center"/>
    </xf>
    <xf numFmtId="0" fontId="28" fillId="0" borderId="75" xfId="0" applyFont="1" applyBorder="1" applyAlignment="1">
      <alignment horizontal="left" vertical="center"/>
    </xf>
    <xf numFmtId="0" fontId="28" fillId="4" borderId="233" xfId="0" applyFont="1" applyFill="1" applyBorder="1" applyAlignment="1">
      <alignment horizontal="left" vertical="center"/>
    </xf>
    <xf numFmtId="0" fontId="28" fillId="4" borderId="234" xfId="0" applyFont="1" applyFill="1" applyBorder="1" applyAlignment="1">
      <alignment horizontal="left" vertical="center"/>
    </xf>
    <xf numFmtId="0" fontId="28" fillId="4" borderId="235" xfId="0" applyFont="1" applyFill="1" applyBorder="1" applyAlignment="1">
      <alignment horizontal="left" vertical="center"/>
    </xf>
    <xf numFmtId="0" fontId="28" fillId="6" borderId="236" xfId="0" applyFont="1" applyFill="1" applyBorder="1" applyAlignment="1">
      <alignment horizontal="left" vertical="center"/>
    </xf>
    <xf numFmtId="0" fontId="28" fillId="6" borderId="187" xfId="0" applyFont="1" applyFill="1" applyBorder="1" applyAlignment="1">
      <alignment horizontal="left" vertical="center"/>
    </xf>
    <xf numFmtId="0" fontId="28" fillId="6" borderId="237" xfId="0" applyFont="1" applyFill="1" applyBorder="1" applyAlignment="1">
      <alignment horizontal="left" vertical="center"/>
    </xf>
    <xf numFmtId="0" fontId="28" fillId="4" borderId="186" xfId="0" applyFont="1" applyFill="1" applyBorder="1" applyAlignment="1">
      <alignment horizontal="left" vertical="center"/>
    </xf>
    <xf numFmtId="0" fontId="28" fillId="4" borderId="187" xfId="0" applyFont="1" applyFill="1" applyBorder="1" applyAlignment="1">
      <alignment horizontal="left" vertical="center"/>
    </xf>
    <xf numFmtId="0" fontId="28" fillId="4" borderId="238" xfId="0" applyFont="1" applyFill="1" applyBorder="1" applyAlignment="1">
      <alignment horizontal="left" vertical="center"/>
    </xf>
    <xf numFmtId="0" fontId="28" fillId="0" borderId="239" xfId="0" applyFont="1" applyBorder="1" applyAlignment="1">
      <alignment horizontal="left" vertical="center"/>
    </xf>
    <xf numFmtId="0" fontId="28" fillId="0" borderId="234" xfId="0" applyFont="1" applyBorder="1" applyAlignment="1">
      <alignment horizontal="left" vertical="center"/>
    </xf>
    <xf numFmtId="0" fontId="28" fillId="0" borderId="240" xfId="0" applyFont="1" applyBorder="1" applyAlignment="1">
      <alignment horizontal="left" vertical="center"/>
    </xf>
    <xf numFmtId="0" fontId="28" fillId="4" borderId="248" xfId="0" applyFont="1" applyFill="1" applyBorder="1" applyAlignment="1">
      <alignment horizontal="left" vertical="center"/>
    </xf>
    <xf numFmtId="0" fontId="28" fillId="4" borderId="249" xfId="0" applyFont="1" applyFill="1" applyBorder="1" applyAlignment="1">
      <alignment horizontal="left" vertical="center"/>
    </xf>
    <xf numFmtId="0" fontId="28" fillId="4" borderId="250" xfId="0" applyFont="1" applyFill="1" applyBorder="1" applyAlignment="1">
      <alignment horizontal="left" vertical="center"/>
    </xf>
    <xf numFmtId="0" fontId="28" fillId="0" borderId="251" xfId="0" applyFont="1" applyBorder="1" applyAlignment="1">
      <alignment horizontal="left" vertical="center"/>
    </xf>
    <xf numFmtId="0" fontId="28" fillId="0" borderId="249" xfId="0" applyFont="1" applyBorder="1" applyAlignment="1">
      <alignment horizontal="left" vertical="center"/>
    </xf>
    <xf numFmtId="0" fontId="28" fillId="0" borderId="252" xfId="0" applyFont="1" applyBorder="1" applyAlignment="1">
      <alignment horizontal="left" vertical="center"/>
    </xf>
    <xf numFmtId="0" fontId="28" fillId="4" borderId="241" xfId="0" applyFont="1" applyFill="1" applyBorder="1" applyAlignment="1">
      <alignment horizontal="left" vertical="center"/>
    </xf>
    <xf numFmtId="0" fontId="28" fillId="4" borderId="205" xfId="0" applyFont="1" applyFill="1" applyBorder="1" applyAlignment="1">
      <alignment horizontal="left" vertical="center"/>
    </xf>
    <xf numFmtId="0" fontId="28" fillId="4" borderId="208" xfId="0" applyFont="1" applyFill="1" applyBorder="1" applyAlignment="1">
      <alignment horizontal="left" vertical="center"/>
    </xf>
    <xf numFmtId="0" fontId="28" fillId="0" borderId="224" xfId="0" applyFont="1" applyBorder="1" applyAlignment="1">
      <alignment horizontal="left" vertical="center"/>
    </xf>
    <xf numFmtId="0" fontId="28" fillId="0" borderId="222" xfId="0" applyFont="1" applyBorder="1" applyAlignment="1">
      <alignment horizontal="left" vertical="center"/>
    </xf>
    <xf numFmtId="0" fontId="28" fillId="0" borderId="225" xfId="0" applyFont="1" applyBorder="1" applyAlignment="1">
      <alignment horizontal="left" vertical="center"/>
    </xf>
    <xf numFmtId="0" fontId="28" fillId="4" borderId="200" xfId="0" applyFont="1" applyFill="1" applyBorder="1" applyAlignment="1">
      <alignment horizontal="left" vertical="center"/>
    </xf>
    <xf numFmtId="0" fontId="28" fillId="4" borderId="202" xfId="0" applyFont="1" applyFill="1" applyBorder="1" applyAlignment="1">
      <alignment horizontal="left" vertical="center"/>
    </xf>
    <xf numFmtId="0" fontId="28" fillId="4" borderId="203" xfId="0" applyFont="1" applyFill="1" applyBorder="1" applyAlignment="1">
      <alignment horizontal="left" vertical="center"/>
    </xf>
    <xf numFmtId="0" fontId="28" fillId="6" borderId="242" xfId="0" applyFont="1" applyFill="1" applyBorder="1" applyAlignment="1">
      <alignment horizontal="left" vertical="center"/>
    </xf>
    <xf numFmtId="0" fontId="28" fillId="6" borderId="202" xfId="0" applyFont="1" applyFill="1" applyBorder="1" applyAlignment="1">
      <alignment horizontal="left" vertical="center"/>
    </xf>
    <xf numFmtId="0" fontId="28" fillId="6" borderId="243" xfId="0" applyFont="1" applyFill="1" applyBorder="1" applyAlignment="1">
      <alignment horizontal="left" vertical="center"/>
    </xf>
    <xf numFmtId="0" fontId="28" fillId="4" borderId="244" xfId="0" applyFont="1" applyFill="1" applyBorder="1" applyAlignment="1">
      <alignment horizontal="left" vertical="center"/>
    </xf>
    <xf numFmtId="0" fontId="28" fillId="4" borderId="245" xfId="0" applyFont="1" applyFill="1" applyBorder="1" applyAlignment="1">
      <alignment horizontal="left" vertical="center"/>
    </xf>
    <xf numFmtId="0" fontId="28" fillId="4" borderId="122" xfId="0" applyFont="1" applyFill="1" applyBorder="1" applyAlignment="1">
      <alignment horizontal="left" vertical="center"/>
    </xf>
    <xf numFmtId="0" fontId="28" fillId="0" borderId="246" xfId="0" applyFont="1" applyBorder="1" applyAlignment="1">
      <alignment horizontal="left" vertical="center"/>
    </xf>
    <xf numFmtId="0" fontId="28" fillId="0" borderId="245" xfId="0" applyFont="1" applyBorder="1" applyAlignment="1">
      <alignment horizontal="left" vertical="center"/>
    </xf>
    <xf numFmtId="0" fontId="28" fillId="0" borderId="247" xfId="0" applyFont="1" applyBorder="1" applyAlignment="1">
      <alignment horizontal="left" vertical="center"/>
    </xf>
    <xf numFmtId="0" fontId="28" fillId="4" borderId="258" xfId="0" applyFont="1" applyFill="1" applyBorder="1" applyAlignment="1">
      <alignment horizontal="left" vertical="center"/>
    </xf>
    <xf numFmtId="0" fontId="28" fillId="4" borderId="71" xfId="0" applyFont="1" applyFill="1" applyBorder="1" applyAlignment="1">
      <alignment horizontal="left" vertical="center"/>
    </xf>
    <xf numFmtId="0" fontId="28" fillId="4" borderId="72" xfId="0" applyFont="1" applyFill="1" applyBorder="1" applyAlignment="1">
      <alignment horizontal="left" vertical="center"/>
    </xf>
    <xf numFmtId="0" fontId="28" fillId="4" borderId="259" xfId="0" applyFont="1" applyFill="1" applyBorder="1" applyAlignment="1">
      <alignment horizontal="left" vertical="center"/>
    </xf>
    <xf numFmtId="0" fontId="28" fillId="4" borderId="260" xfId="0" applyFont="1" applyFill="1" applyBorder="1" applyAlignment="1">
      <alignment horizontal="left" vertical="center"/>
    </xf>
    <xf numFmtId="0" fontId="28" fillId="4" borderId="261" xfId="0" applyFont="1" applyFill="1" applyBorder="1" applyAlignment="1">
      <alignment horizontal="left" vertical="center"/>
    </xf>
    <xf numFmtId="0" fontId="28" fillId="6" borderId="216" xfId="0" applyFont="1" applyFill="1" applyBorder="1" applyAlignment="1">
      <alignment horizontal="left" vertical="center"/>
    </xf>
    <xf numFmtId="0" fontId="28" fillId="6" borderId="217" xfId="0" applyFont="1" applyFill="1" applyBorder="1" applyAlignment="1">
      <alignment horizontal="left" vertical="center"/>
    </xf>
    <xf numFmtId="0" fontId="28" fillId="6" borderId="262" xfId="0" applyFont="1" applyFill="1" applyBorder="1" applyAlignment="1">
      <alignment horizontal="left" vertical="center"/>
    </xf>
    <xf numFmtId="0" fontId="28" fillId="4" borderId="263" xfId="0" applyFont="1" applyFill="1" applyBorder="1" applyAlignment="1">
      <alignment horizontal="left" vertical="center"/>
    </xf>
    <xf numFmtId="0" fontId="28" fillId="4" borderId="264" xfId="0" applyFont="1" applyFill="1" applyBorder="1" applyAlignment="1">
      <alignment horizontal="left" vertical="center"/>
    </xf>
    <xf numFmtId="0" fontId="28" fillId="0" borderId="265" xfId="0" applyFont="1" applyBorder="1" applyAlignment="1">
      <alignment horizontal="left" vertical="center"/>
    </xf>
    <xf numFmtId="0" fontId="28" fillId="0" borderId="98" xfId="0" applyFont="1" applyBorder="1" applyAlignment="1">
      <alignment horizontal="left" vertical="center"/>
    </xf>
    <xf numFmtId="0" fontId="28" fillId="0" borderId="99" xfId="0" applyFont="1" applyBorder="1" applyAlignment="1">
      <alignment horizontal="left" vertical="center"/>
    </xf>
    <xf numFmtId="0" fontId="28" fillId="4" borderId="253" xfId="0" applyFont="1" applyFill="1" applyBorder="1" applyAlignment="1">
      <alignment horizontal="left" vertical="center"/>
    </xf>
    <xf numFmtId="0" fontId="28" fillId="4" borderId="254" xfId="0" applyFont="1" applyFill="1" applyBorder="1" applyAlignment="1">
      <alignment horizontal="left" vertical="center"/>
    </xf>
    <xf numFmtId="0" fontId="28" fillId="4" borderId="255" xfId="0" applyFont="1" applyFill="1" applyBorder="1" applyAlignment="1">
      <alignment horizontal="left" vertical="center"/>
    </xf>
    <xf numFmtId="0" fontId="28" fillId="6" borderId="256" xfId="0" applyFont="1" applyFill="1" applyBorder="1" applyAlignment="1">
      <alignment horizontal="left" vertical="center"/>
    </xf>
    <xf numFmtId="0" fontId="28" fillId="6" borderId="254" xfId="0" applyFont="1" applyFill="1" applyBorder="1" applyAlignment="1">
      <alignment horizontal="left" vertical="center"/>
    </xf>
    <xf numFmtId="0" fontId="28" fillId="6" borderId="257" xfId="0" applyFont="1" applyFill="1" applyBorder="1" applyAlignment="1">
      <alignment horizontal="left" vertical="center"/>
    </xf>
    <xf numFmtId="0" fontId="41" fillId="4" borderId="50" xfId="1" applyFont="1" applyFill="1" applyBorder="1" applyAlignment="1">
      <alignment horizontal="center" vertical="center" wrapText="1"/>
    </xf>
    <xf numFmtId="0" fontId="41" fillId="4" borderId="107" xfId="1" applyFont="1" applyFill="1" applyBorder="1" applyAlignment="1">
      <alignment horizontal="center" vertical="center" wrapText="1"/>
    </xf>
    <xf numFmtId="0" fontId="41" fillId="4" borderId="51" xfId="1" applyFont="1" applyFill="1" applyBorder="1" applyAlignment="1">
      <alignment horizontal="center" vertical="center" wrapText="1"/>
    </xf>
    <xf numFmtId="0" fontId="41" fillId="4" borderId="133" xfId="1" applyFont="1" applyFill="1" applyBorder="1" applyAlignment="1">
      <alignment horizontal="center" vertical="center" wrapText="1"/>
    </xf>
    <xf numFmtId="0" fontId="41" fillId="4" borderId="134" xfId="1" applyFont="1" applyFill="1" applyBorder="1" applyAlignment="1">
      <alignment horizontal="center" vertical="center" wrapText="1"/>
    </xf>
    <xf numFmtId="0" fontId="41" fillId="4" borderId="137" xfId="1" applyFont="1" applyFill="1" applyBorder="1" applyAlignment="1">
      <alignment horizontal="center" vertical="center" wrapText="1"/>
    </xf>
    <xf numFmtId="0" fontId="42" fillId="4" borderId="86" xfId="1" applyFont="1" applyFill="1" applyBorder="1" applyAlignment="1">
      <alignment horizontal="center" vertical="center" wrapText="1"/>
    </xf>
    <xf numFmtId="0" fontId="42" fillId="4" borderId="86" xfId="1" applyFont="1" applyFill="1" applyBorder="1" applyAlignment="1">
      <alignment horizontal="center" vertical="center"/>
    </xf>
    <xf numFmtId="0" fontId="40" fillId="4" borderId="269" xfId="1" applyFont="1" applyFill="1" applyBorder="1" applyAlignment="1">
      <alignment horizontal="center" vertical="center" wrapText="1"/>
    </xf>
    <xf numFmtId="0" fontId="40" fillId="4" borderId="270" xfId="1" applyFont="1" applyFill="1" applyBorder="1" applyAlignment="1">
      <alignment horizontal="center" vertical="center" wrapText="1"/>
    </xf>
    <xf numFmtId="0" fontId="40" fillId="4" borderId="123" xfId="1" applyFont="1" applyFill="1" applyBorder="1" applyAlignment="1">
      <alignment horizontal="center" vertical="center" wrapText="1"/>
    </xf>
    <xf numFmtId="0" fontId="28" fillId="4" borderId="266" xfId="0" applyFont="1" applyFill="1" applyBorder="1" applyAlignment="1">
      <alignment horizontal="center" vertical="center" wrapText="1"/>
    </xf>
    <xf numFmtId="0" fontId="28" fillId="4" borderId="77" xfId="0" applyFont="1" applyFill="1" applyBorder="1" applyAlignment="1">
      <alignment horizontal="center" vertical="center" wrapText="1"/>
    </xf>
    <xf numFmtId="0" fontId="28" fillId="4" borderId="267" xfId="0" applyFont="1" applyFill="1" applyBorder="1" applyAlignment="1">
      <alignment horizontal="center" vertical="center" wrapText="1"/>
    </xf>
    <xf numFmtId="0" fontId="28" fillId="18" borderId="267" xfId="0" applyFont="1" applyFill="1" applyBorder="1" applyAlignment="1">
      <alignment horizontal="center" vertical="center" wrapText="1"/>
    </xf>
    <xf numFmtId="0" fontId="28" fillId="19" borderId="267" xfId="0" applyFont="1" applyFill="1" applyBorder="1" applyAlignment="1">
      <alignment horizontal="center" vertical="center" wrapText="1"/>
    </xf>
    <xf numFmtId="0" fontId="28" fillId="5" borderId="267" xfId="0" applyFont="1" applyFill="1" applyBorder="1" applyAlignment="1">
      <alignment horizontal="center" vertical="center" wrapText="1"/>
    </xf>
    <xf numFmtId="0" fontId="29" fillId="4" borderId="47" xfId="0" applyFont="1" applyFill="1" applyBorder="1" applyAlignment="1">
      <alignment horizontal="center" vertical="center" textRotation="90" wrapText="1"/>
    </xf>
    <xf numFmtId="0" fontId="29" fillId="4" borderId="77" xfId="0" applyFont="1" applyFill="1" applyBorder="1" applyAlignment="1">
      <alignment horizontal="center" vertical="center" textRotation="90" wrapText="1"/>
    </xf>
    <xf numFmtId="0" fontId="28" fillId="4" borderId="47" xfId="0" applyFont="1" applyFill="1" applyBorder="1" applyAlignment="1">
      <alignment horizontal="center" vertical="center" wrapText="1"/>
    </xf>
    <xf numFmtId="0" fontId="28" fillId="4" borderId="48" xfId="0" applyFont="1" applyFill="1" applyBorder="1" applyAlignment="1">
      <alignment horizontal="center" vertical="center" wrapText="1"/>
    </xf>
    <xf numFmtId="0" fontId="28" fillId="4" borderId="49" xfId="0" applyFont="1" applyFill="1" applyBorder="1" applyAlignment="1">
      <alignment horizontal="center" vertical="center" wrapText="1"/>
    </xf>
    <xf numFmtId="0" fontId="41" fillId="4" borderId="199" xfId="1" applyFont="1" applyFill="1" applyBorder="1" applyAlignment="1">
      <alignment horizontal="center" vertical="center"/>
    </xf>
    <xf numFmtId="0" fontId="41" fillId="4" borderId="51" xfId="1" applyFont="1" applyFill="1" applyBorder="1" applyAlignment="1">
      <alignment horizontal="center" vertical="center"/>
    </xf>
    <xf numFmtId="0" fontId="43" fillId="4" borderId="269" xfId="1" applyFont="1" applyFill="1" applyBorder="1" applyAlignment="1">
      <alignment horizontal="center" vertical="center"/>
    </xf>
    <xf numFmtId="0" fontId="43" fillId="4" borderId="123" xfId="1" applyFont="1" applyFill="1" applyBorder="1" applyAlignment="1">
      <alignment horizontal="center" vertical="center"/>
    </xf>
    <xf numFmtId="0" fontId="26" fillId="0" borderId="107" xfId="1" applyFont="1" applyBorder="1" applyAlignment="1">
      <alignment horizontal="center" vertical="center"/>
    </xf>
    <xf numFmtId="0" fontId="26" fillId="0" borderId="209" xfId="1" applyFont="1" applyBorder="1" applyAlignment="1">
      <alignment horizontal="center" vertical="center"/>
    </xf>
    <xf numFmtId="0" fontId="26" fillId="0" borderId="79" xfId="1" applyFont="1" applyBorder="1" applyAlignment="1">
      <alignment horizontal="center" vertical="center"/>
    </xf>
    <xf numFmtId="0" fontId="26" fillId="0" borderId="83" xfId="1" applyFont="1" applyBorder="1" applyAlignment="1">
      <alignment horizontal="center" vertical="center"/>
    </xf>
    <xf numFmtId="0" fontId="40" fillId="0" borderId="94" xfId="1" applyFont="1" applyBorder="1" applyAlignment="1">
      <alignment horizontal="center" vertical="center"/>
    </xf>
    <xf numFmtId="0" fontId="40" fillId="0" borderId="272" xfId="1" applyFont="1" applyBorder="1" applyAlignment="1">
      <alignment horizontal="center" vertical="center"/>
    </xf>
    <xf numFmtId="0" fontId="26" fillId="4" borderId="199" xfId="1" applyFont="1" applyFill="1" applyBorder="1" applyAlignment="1">
      <alignment horizontal="center" vertical="center" wrapText="1"/>
    </xf>
    <xf numFmtId="0" fontId="26" fillId="4" borderId="51" xfId="1" applyFont="1" applyFill="1" applyBorder="1" applyAlignment="1">
      <alignment horizontal="center" vertical="center" wrapText="1"/>
    </xf>
    <xf numFmtId="0" fontId="26" fillId="4" borderId="199" xfId="1" applyFont="1" applyFill="1" applyBorder="1" applyAlignment="1">
      <alignment horizontal="center" vertical="center"/>
    </xf>
    <xf numFmtId="0" fontId="26" fillId="4" borderId="51" xfId="1" applyFont="1" applyFill="1" applyBorder="1" applyAlignment="1">
      <alignment horizontal="center" vertical="center"/>
    </xf>
    <xf numFmtId="0" fontId="41" fillId="4" borderId="161" xfId="1" applyFont="1" applyFill="1" applyBorder="1" applyAlignment="1">
      <alignment horizontal="center" vertical="center" wrapText="1"/>
    </xf>
    <xf numFmtId="0" fontId="41" fillId="4" borderId="162" xfId="1" applyFont="1" applyFill="1" applyBorder="1" applyAlignment="1">
      <alignment horizontal="center" vertical="center" wrapText="1"/>
    </xf>
    <xf numFmtId="0" fontId="41" fillId="4" borderId="271" xfId="1" applyFont="1" applyFill="1" applyBorder="1" applyAlignment="1">
      <alignment horizontal="center" vertical="center" wrapText="1"/>
    </xf>
    <xf numFmtId="0" fontId="42" fillId="4" borderId="1" xfId="1" applyFont="1" applyFill="1" applyBorder="1" applyAlignment="1">
      <alignment horizontal="center" vertical="center" wrapText="1"/>
    </xf>
    <xf numFmtId="0" fontId="42" fillId="4" borderId="1" xfId="1" applyFont="1" applyFill="1" applyBorder="1" applyAlignment="1">
      <alignment horizontal="center" vertical="center"/>
    </xf>
    <xf numFmtId="0" fontId="40" fillId="4" borderId="102" xfId="1" applyFont="1" applyFill="1" applyBorder="1" applyAlignment="1">
      <alignment horizontal="center" vertical="center" wrapText="1"/>
    </xf>
    <xf numFmtId="0" fontId="40" fillId="4" borderId="103" xfId="1" applyFont="1" applyFill="1" applyBorder="1" applyAlignment="1">
      <alignment horizontal="center" vertical="center" wrapText="1"/>
    </xf>
    <xf numFmtId="0" fontId="40" fillId="4" borderId="145" xfId="1" applyFont="1" applyFill="1" applyBorder="1" applyAlignment="1">
      <alignment horizontal="center" vertical="center" wrapText="1"/>
    </xf>
    <xf numFmtId="0" fontId="41" fillId="4" borderId="199" xfId="1" applyFont="1" applyFill="1" applyBorder="1" applyAlignment="1">
      <alignment horizontal="center" vertical="center" wrapText="1"/>
    </xf>
    <xf numFmtId="0" fontId="43" fillId="4" borderId="102" xfId="1" applyFont="1" applyFill="1" applyBorder="1" applyAlignment="1">
      <alignment horizontal="center" vertical="center"/>
    </xf>
    <xf numFmtId="0" fontId="43" fillId="4" borderId="145" xfId="1" applyFont="1" applyFill="1" applyBorder="1" applyAlignment="1">
      <alignment horizontal="center" vertical="center"/>
    </xf>
    <xf numFmtId="0" fontId="26" fillId="0" borderId="2" xfId="1" applyFont="1" applyBorder="1" applyAlignment="1">
      <alignment horizontal="center" vertical="center"/>
    </xf>
    <xf numFmtId="0" fontId="26" fillId="0" borderId="219" xfId="1" applyFont="1" applyBorder="1" applyAlignment="1">
      <alignment horizontal="center" vertical="center"/>
    </xf>
    <xf numFmtId="0" fontId="28" fillId="4" borderId="211" xfId="0" applyFont="1" applyFill="1" applyBorder="1" applyAlignment="1">
      <alignment horizontal="left" vertical="center"/>
    </xf>
    <xf numFmtId="0" fontId="28" fillId="4" borderId="215" xfId="0" applyFont="1" applyFill="1" applyBorder="1" applyAlignment="1">
      <alignment horizontal="left" vertical="center"/>
    </xf>
    <xf numFmtId="0" fontId="28" fillId="4" borderId="216" xfId="0" applyFont="1" applyFill="1" applyBorder="1" applyAlignment="1">
      <alignment horizontal="left" vertical="center"/>
    </xf>
    <xf numFmtId="0" fontId="28" fillId="4" borderId="217" xfId="0" applyFont="1" applyFill="1" applyBorder="1" applyAlignment="1">
      <alignment horizontal="left" vertical="center"/>
    </xf>
    <xf numFmtId="0" fontId="28" fillId="4" borderId="218" xfId="0" applyFont="1" applyFill="1" applyBorder="1" applyAlignment="1">
      <alignment horizontal="left" vertical="center"/>
    </xf>
    <xf numFmtId="0" fontId="28" fillId="4" borderId="74" xfId="0" applyFont="1" applyFill="1" applyBorder="1" applyAlignment="1">
      <alignment horizontal="left" vertical="center"/>
    </xf>
    <xf numFmtId="0" fontId="36" fillId="8" borderId="6" xfId="0" applyFont="1" applyFill="1" applyBorder="1" applyAlignment="1">
      <alignment horizontal="center" vertical="center" wrapText="1"/>
    </xf>
    <xf numFmtId="0" fontId="36" fillId="8" borderId="44" xfId="0" applyFont="1" applyFill="1" applyBorder="1" applyAlignment="1">
      <alignment horizontal="center" vertical="center" wrapText="1"/>
    </xf>
    <xf numFmtId="0" fontId="36" fillId="8" borderId="7" xfId="0" applyFont="1" applyFill="1" applyBorder="1" applyAlignment="1">
      <alignment horizontal="center" vertical="center" wrapText="1"/>
    </xf>
    <xf numFmtId="0" fontId="38" fillId="0" borderId="45" xfId="0" applyFont="1" applyBorder="1" applyAlignment="1">
      <alignment horizontal="center" vertical="center"/>
    </xf>
    <xf numFmtId="0" fontId="38" fillId="0" borderId="4" xfId="0" applyFont="1" applyBorder="1" applyAlignment="1">
      <alignment horizontal="center" vertical="center"/>
    </xf>
    <xf numFmtId="0" fontId="38" fillId="0" borderId="5" xfId="0" applyFont="1" applyBorder="1" applyAlignment="1">
      <alignment horizontal="center" vertical="center"/>
    </xf>
    <xf numFmtId="0" fontId="23" fillId="4" borderId="76" xfId="0" applyFont="1" applyFill="1" applyBorder="1" applyAlignment="1">
      <alignment horizontal="center" vertical="center"/>
    </xf>
    <xf numFmtId="0" fontId="23" fillId="4" borderId="48" xfId="0" applyFont="1" applyFill="1" applyBorder="1" applyAlignment="1">
      <alignment horizontal="center" vertical="center"/>
    </xf>
    <xf numFmtId="0" fontId="23" fillId="4" borderId="49" xfId="0" applyFont="1" applyFill="1" applyBorder="1" applyAlignment="1">
      <alignment horizontal="center" vertical="center"/>
    </xf>
    <xf numFmtId="0" fontId="28" fillId="4" borderId="201" xfId="0" applyFont="1" applyFill="1" applyBorder="1" applyAlignment="1">
      <alignment horizontal="left" vertical="center"/>
    </xf>
    <xf numFmtId="0" fontId="28" fillId="4" borderId="207" xfId="0" applyFont="1" applyFill="1" applyBorder="1" applyAlignment="1">
      <alignment horizontal="left" vertical="center"/>
    </xf>
    <xf numFmtId="0" fontId="28" fillId="4" borderId="67" xfId="0" applyFont="1" applyFill="1" applyBorder="1" applyAlignment="1">
      <alignment horizontal="left" vertical="center"/>
    </xf>
    <xf numFmtId="0" fontId="41" fillId="4" borderId="38" xfId="1" applyFont="1" applyFill="1" applyBorder="1" applyAlignment="1">
      <alignment horizontal="center" vertical="center" wrapText="1"/>
    </xf>
    <xf numFmtId="0" fontId="41" fillId="4" borderId="2" xfId="1" applyFont="1" applyFill="1" applyBorder="1" applyAlignment="1">
      <alignment horizontal="center" vertical="center" wrapText="1"/>
    </xf>
    <xf numFmtId="0" fontId="41" fillId="4" borderId="246" xfId="1" applyFont="1" applyFill="1" applyBorder="1" applyAlignment="1">
      <alignment horizontal="center" vertical="center"/>
    </xf>
    <xf numFmtId="0" fontId="41" fillId="4" borderId="122" xfId="1" applyFont="1" applyFill="1" applyBorder="1" applyAlignment="1">
      <alignment horizontal="center" vertical="center"/>
    </xf>
    <xf numFmtId="0" fontId="41" fillId="4" borderId="124" xfId="1" applyFont="1" applyFill="1" applyBorder="1" applyAlignment="1">
      <alignment horizontal="center" vertical="center" wrapText="1"/>
    </xf>
    <xf numFmtId="0" fontId="41" fillId="4" borderId="79" xfId="1" applyFont="1" applyFill="1" applyBorder="1" applyAlignment="1">
      <alignment horizontal="center" vertical="center" wrapText="1"/>
    </xf>
    <xf numFmtId="0" fontId="41" fillId="4" borderId="80" xfId="1" applyFont="1" applyFill="1" applyBorder="1" applyAlignment="1">
      <alignment horizontal="center" vertical="center" wrapText="1"/>
    </xf>
    <xf numFmtId="0" fontId="15" fillId="0" borderId="94" xfId="1" applyBorder="1" applyAlignment="1">
      <alignment horizontal="center" vertical="center"/>
    </xf>
    <xf numFmtId="0" fontId="15" fillId="0" borderId="272" xfId="1" applyBorder="1" applyAlignment="1">
      <alignment horizontal="center" vertical="center"/>
    </xf>
    <xf numFmtId="0" fontId="15" fillId="0" borderId="182" xfId="1" applyBorder="1" applyAlignment="1">
      <alignment horizontal="center" vertical="center"/>
    </xf>
    <xf numFmtId="0" fontId="41" fillId="4" borderId="31" xfId="1" applyFont="1" applyFill="1" applyBorder="1" applyAlignment="1">
      <alignment horizontal="center" vertical="center" wrapText="1"/>
    </xf>
    <xf numFmtId="0" fontId="41" fillId="4" borderId="0" xfId="1" applyFont="1" applyFill="1" applyAlignment="1">
      <alignment horizontal="center" vertical="center" wrapText="1"/>
    </xf>
    <xf numFmtId="0" fontId="41" fillId="4" borderId="58" xfId="1" applyFont="1" applyFill="1" applyBorder="1" applyAlignment="1">
      <alignment horizontal="center" vertical="center" wrapText="1"/>
    </xf>
    <xf numFmtId="0" fontId="28" fillId="0" borderId="113" xfId="0" applyFont="1" applyBorder="1" applyAlignment="1">
      <alignment horizontal="left" vertical="center" wrapText="1"/>
    </xf>
    <xf numFmtId="0" fontId="28" fillId="0" borderId="114" xfId="0" quotePrefix="1" applyFont="1" applyBorder="1" applyAlignment="1">
      <alignment horizontal="center" vertical="center"/>
    </xf>
    <xf numFmtId="0" fontId="2" fillId="4" borderId="84" xfId="0" applyFont="1" applyFill="1" applyBorder="1" applyAlignment="1">
      <alignment horizontal="left" vertical="center"/>
    </xf>
    <xf numFmtId="0" fontId="2" fillId="4" borderId="27" xfId="0" applyFont="1" applyFill="1" applyBorder="1" applyAlignment="1">
      <alignment horizontal="left" vertical="center"/>
    </xf>
    <xf numFmtId="0" fontId="2" fillId="4" borderId="30" xfId="0" applyFont="1" applyFill="1" applyBorder="1" applyAlignment="1">
      <alignment horizontal="left" vertical="center"/>
    </xf>
    <xf numFmtId="0" fontId="2" fillId="4" borderId="84" xfId="0" applyFont="1" applyFill="1" applyBorder="1" applyAlignment="1">
      <alignment horizontal="center" vertical="center"/>
    </xf>
    <xf numFmtId="0" fontId="2" fillId="4" borderId="27" xfId="0" applyFont="1" applyFill="1" applyBorder="1" applyAlignment="1">
      <alignment horizontal="center" vertical="center"/>
    </xf>
    <xf numFmtId="0" fontId="2" fillId="4" borderId="30" xfId="0" applyFont="1" applyFill="1" applyBorder="1" applyAlignment="1">
      <alignment horizontal="center" vertical="center"/>
    </xf>
    <xf numFmtId="0" fontId="2" fillId="0" borderId="161" xfId="0" applyFont="1" applyBorder="1" applyAlignment="1">
      <alignment horizontal="left" vertical="center"/>
    </xf>
    <xf numFmtId="0" fontId="2" fillId="0" borderId="162" xfId="0" applyFont="1" applyBorder="1" applyAlignment="1">
      <alignment horizontal="left" vertical="center"/>
    </xf>
    <xf numFmtId="0" fontId="2" fillId="0" borderId="275" xfId="0" applyFont="1" applyBorder="1" applyAlignment="1">
      <alignment horizontal="left" vertical="center"/>
    </xf>
    <xf numFmtId="0" fontId="28" fillId="4" borderId="85" xfId="0" applyFont="1" applyFill="1" applyBorder="1" applyAlignment="1">
      <alignment horizontal="left" vertical="center"/>
    </xf>
    <xf numFmtId="0" fontId="28" fillId="4" borderId="86" xfId="0" applyFont="1" applyFill="1" applyBorder="1" applyAlignment="1">
      <alignment horizontal="left" vertical="center"/>
    </xf>
    <xf numFmtId="0" fontId="28" fillId="4" borderId="87" xfId="0" applyFont="1" applyFill="1" applyBorder="1" applyAlignment="1">
      <alignment horizontal="left" vertical="center"/>
    </xf>
    <xf numFmtId="0" fontId="2" fillId="0" borderId="31" xfId="0" applyFont="1" applyBorder="1" applyAlignment="1">
      <alignment horizontal="left" vertical="center" wrapText="1"/>
    </xf>
    <xf numFmtId="0" fontId="2" fillId="0" borderId="0" xfId="0" applyFont="1" applyAlignment="1">
      <alignment horizontal="left" vertical="center" wrapText="1"/>
    </xf>
    <xf numFmtId="0" fontId="2" fillId="0" borderId="214" xfId="0" applyFont="1" applyBorder="1" applyAlignment="1">
      <alignment horizontal="left" vertical="center" wrapText="1"/>
    </xf>
    <xf numFmtId="0" fontId="2" fillId="0" borderId="38" xfId="0" applyFont="1" applyBorder="1" applyAlignment="1">
      <alignment horizontal="left" vertical="center" wrapText="1"/>
    </xf>
    <xf numFmtId="0" fontId="2" fillId="0" borderId="2" xfId="0" applyFont="1" applyBorder="1" applyAlignment="1">
      <alignment horizontal="left" vertical="center" wrapText="1"/>
    </xf>
    <xf numFmtId="0" fontId="2" fillId="0" borderId="219" xfId="0" applyFont="1" applyBorder="1" applyAlignment="1">
      <alignment horizontal="left" vertical="center" wrapText="1"/>
    </xf>
    <xf numFmtId="0" fontId="2" fillId="0" borderId="190" xfId="0" applyFont="1" applyBorder="1" applyAlignment="1">
      <alignment horizontal="center" vertical="center"/>
    </xf>
    <xf numFmtId="0" fontId="2" fillId="0" borderId="96" xfId="0" applyFont="1" applyBorder="1" applyAlignment="1">
      <alignment horizontal="center" vertical="center"/>
    </xf>
    <xf numFmtId="0" fontId="2" fillId="0" borderId="276" xfId="0" applyFont="1" applyBorder="1" applyAlignment="1">
      <alignment horizontal="center" vertical="center"/>
    </xf>
    <xf numFmtId="0" fontId="2" fillId="0" borderId="123" xfId="0" applyFont="1" applyBorder="1" applyAlignment="1">
      <alignment horizontal="center" vertical="center"/>
    </xf>
    <xf numFmtId="0" fontId="28" fillId="4" borderId="116" xfId="0" applyFont="1" applyFill="1" applyBorder="1" applyAlignment="1">
      <alignment horizontal="left" vertical="center"/>
    </xf>
    <xf numFmtId="0" fontId="28" fillId="4" borderId="119" xfId="0" applyFont="1" applyFill="1" applyBorder="1" applyAlignment="1">
      <alignment horizontal="left" vertical="center"/>
    </xf>
    <xf numFmtId="0" fontId="2" fillId="0" borderId="144" xfId="0" applyFont="1" applyBorder="1" applyAlignment="1">
      <alignment horizontal="center" vertical="center"/>
    </xf>
    <xf numFmtId="0" fontId="2" fillId="0" borderId="145" xfId="0" applyFont="1" applyBorder="1" applyAlignment="1">
      <alignment horizontal="center" vertical="center"/>
    </xf>
    <xf numFmtId="0" fontId="28" fillId="0" borderId="204" xfId="0" applyFont="1" applyBorder="1" applyAlignment="1">
      <alignment horizontal="left" vertical="center"/>
    </xf>
    <xf numFmtId="0" fontId="28" fillId="0" borderId="205" xfId="0" applyFont="1" applyBorder="1" applyAlignment="1">
      <alignment horizontal="left" vertical="center"/>
    </xf>
    <xf numFmtId="0" fontId="28" fillId="0" borderId="279" xfId="0" applyFont="1" applyBorder="1" applyAlignment="1">
      <alignment horizontal="left" vertical="center"/>
    </xf>
    <xf numFmtId="0" fontId="28" fillId="0" borderId="277" xfId="0" applyFont="1" applyBorder="1" applyAlignment="1">
      <alignment horizontal="left" vertical="center"/>
    </xf>
    <xf numFmtId="0" fontId="28" fillId="0" borderId="231" xfId="0" applyFont="1" applyBorder="1" applyAlignment="1">
      <alignment horizontal="left" vertical="center"/>
    </xf>
    <xf numFmtId="0" fontId="28" fillId="0" borderId="278" xfId="0" applyFont="1" applyBorder="1" applyAlignment="1">
      <alignment horizontal="left" vertical="center"/>
    </xf>
    <xf numFmtId="49" fontId="28" fillId="0" borderId="251" xfId="0" applyNumberFormat="1" applyFont="1" applyBorder="1" applyAlignment="1">
      <alignment horizontal="left" vertical="center"/>
    </xf>
    <xf numFmtId="49" fontId="28" fillId="0" borderId="249" xfId="0" applyNumberFormat="1" applyFont="1" applyBorder="1" applyAlignment="1">
      <alignment horizontal="left" vertical="center"/>
    </xf>
    <xf numFmtId="49" fontId="28" fillId="0" borderId="252" xfId="0" applyNumberFormat="1" applyFont="1" applyBorder="1" applyAlignment="1">
      <alignment horizontal="left" vertical="center"/>
    </xf>
    <xf numFmtId="0" fontId="28" fillId="4" borderId="44" xfId="0" applyFont="1" applyFill="1" applyBorder="1" applyAlignment="1">
      <alignment horizontal="left" vertical="center"/>
    </xf>
    <xf numFmtId="0" fontId="28" fillId="5" borderId="126" xfId="0" applyFont="1" applyFill="1" applyBorder="1" applyAlignment="1">
      <alignment horizontal="center" vertical="center"/>
    </xf>
    <xf numFmtId="0" fontId="28" fillId="5" borderId="127" xfId="0" applyFont="1" applyFill="1" applyBorder="1" applyAlignment="1">
      <alignment horizontal="center" vertical="center"/>
    </xf>
    <xf numFmtId="0" fontId="28" fillId="5" borderId="130" xfId="0" applyFont="1" applyFill="1" applyBorder="1" applyAlignment="1">
      <alignment horizontal="center" vertical="center"/>
    </xf>
    <xf numFmtId="0" fontId="28" fillId="5" borderId="45" xfId="0" applyFont="1" applyFill="1" applyBorder="1" applyAlignment="1">
      <alignment horizontal="center" vertical="center"/>
    </xf>
    <xf numFmtId="0" fontId="28" fillId="5" borderId="4" xfId="0" applyFont="1" applyFill="1" applyBorder="1" applyAlignment="1">
      <alignment horizontal="center" vertical="center"/>
    </xf>
    <xf numFmtId="0" fontId="28" fillId="5" borderId="5" xfId="0" applyFont="1" applyFill="1" applyBorder="1" applyAlignment="1">
      <alignment horizontal="center" vertical="center"/>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0" borderId="6" xfId="0" applyFont="1" applyBorder="1" applyAlignment="1">
      <alignment horizontal="center" vertical="center"/>
    </xf>
    <xf numFmtId="0" fontId="2" fillId="0" borderId="44" xfId="0" applyFont="1" applyBorder="1" applyAlignment="1">
      <alignment horizontal="center" vertical="center"/>
    </xf>
    <xf numFmtId="0" fontId="2" fillId="0" borderId="7" xfId="0" applyFont="1" applyBorder="1" applyAlignment="1">
      <alignment horizontal="center" vertical="center"/>
    </xf>
    <xf numFmtId="0" fontId="28" fillId="4" borderId="7" xfId="0" applyFont="1" applyFill="1" applyBorder="1" applyAlignment="1">
      <alignment horizontal="left" vertical="center"/>
    </xf>
    <xf numFmtId="49" fontId="28" fillId="0" borderId="7" xfId="0" applyNumberFormat="1" applyFont="1" applyBorder="1" applyAlignment="1">
      <alignment horizontal="center" vertical="center"/>
    </xf>
    <xf numFmtId="49" fontId="28" fillId="0" borderId="8" xfId="0" applyNumberFormat="1" applyFont="1" applyBorder="1" applyAlignment="1">
      <alignment horizontal="center" vertical="center"/>
    </xf>
    <xf numFmtId="0" fontId="28" fillId="4" borderId="106" xfId="0" applyFont="1" applyFill="1" applyBorder="1" applyAlignment="1">
      <alignment horizontal="left" vertical="center"/>
    </xf>
    <xf numFmtId="0" fontId="28" fillId="4" borderId="107" xfId="0" applyFont="1" applyFill="1" applyBorder="1" applyAlignment="1">
      <alignment horizontal="left" vertical="center"/>
    </xf>
    <xf numFmtId="0" fontId="28" fillId="4" borderId="51" xfId="0" applyFont="1" applyFill="1" applyBorder="1" applyAlignment="1">
      <alignment horizontal="left" vertical="center"/>
    </xf>
    <xf numFmtId="0" fontId="28" fillId="4" borderId="109" xfId="0" applyFont="1" applyFill="1" applyBorder="1" applyAlignment="1">
      <alignment horizontal="left" vertical="center"/>
    </xf>
    <xf numFmtId="0" fontId="28" fillId="4" borderId="63" xfId="0" applyFont="1" applyFill="1" applyBorder="1" applyAlignment="1">
      <alignment horizontal="left" vertical="center"/>
    </xf>
    <xf numFmtId="0" fontId="28" fillId="4" borderId="60" xfId="0" applyFont="1" applyFill="1" applyBorder="1" applyAlignment="1">
      <alignment horizontal="left" vertical="center"/>
    </xf>
    <xf numFmtId="0" fontId="28" fillId="4" borderId="61" xfId="0" applyFont="1" applyFill="1" applyBorder="1" applyAlignment="1">
      <alignment horizontal="left" vertical="center"/>
    </xf>
    <xf numFmtId="0" fontId="28" fillId="0" borderId="199" xfId="0" applyFont="1" applyBorder="1" applyAlignment="1">
      <alignment horizontal="left" vertical="center"/>
    </xf>
    <xf numFmtId="0" fontId="28" fillId="0" borderId="280" xfId="0" applyFont="1" applyBorder="1" applyAlignment="1">
      <alignment horizontal="left" vertical="center"/>
    </xf>
    <xf numFmtId="0" fontId="28" fillId="0" borderId="59" xfId="0" applyFont="1" applyBorder="1" applyAlignment="1">
      <alignment horizontal="left" vertical="center"/>
    </xf>
    <xf numFmtId="0" fontId="28" fillId="7" borderId="266" xfId="0" applyFont="1" applyFill="1" applyBorder="1" applyAlignment="1">
      <alignment horizontal="left" vertical="center"/>
    </xf>
    <xf numFmtId="0" fontId="28" fillId="7" borderId="77" xfId="0" applyFont="1" applyFill="1" applyBorder="1" applyAlignment="1">
      <alignment horizontal="left" vertical="center"/>
    </xf>
    <xf numFmtId="0" fontId="28" fillId="7" borderId="267" xfId="0" applyFont="1" applyFill="1" applyBorder="1" applyAlignment="1">
      <alignment horizontal="left" vertical="center"/>
    </xf>
    <xf numFmtId="0" fontId="28" fillId="0" borderId="267" xfId="0" applyFont="1" applyBorder="1" applyAlignment="1">
      <alignment horizontal="center" vertical="center"/>
    </xf>
    <xf numFmtId="0" fontId="28" fillId="0" borderId="268" xfId="0" applyFont="1" applyBorder="1" applyAlignment="1">
      <alignment horizontal="center" vertical="center"/>
    </xf>
    <xf numFmtId="0" fontId="28" fillId="7" borderId="283" xfId="0" applyFont="1" applyFill="1" applyBorder="1" applyAlignment="1">
      <alignment horizontal="left" vertical="center"/>
    </xf>
    <xf numFmtId="0" fontId="28" fillId="7" borderId="284" xfId="0" applyFont="1" applyFill="1" applyBorder="1" applyAlignment="1">
      <alignment horizontal="left" vertical="center"/>
    </xf>
    <xf numFmtId="0" fontId="28" fillId="7" borderId="285" xfId="0" applyFont="1" applyFill="1" applyBorder="1" applyAlignment="1">
      <alignment horizontal="left" vertical="center"/>
    </xf>
    <xf numFmtId="0" fontId="28" fillId="7" borderId="286" xfId="0" applyFont="1" applyFill="1" applyBorder="1" applyAlignment="1">
      <alignment horizontal="left" vertical="center"/>
    </xf>
    <xf numFmtId="0" fontId="28" fillId="0" borderId="150" xfId="0" applyFont="1" applyBorder="1" applyAlignment="1">
      <alignment horizontal="center" vertical="center"/>
    </xf>
    <xf numFmtId="0" fontId="28" fillId="0" borderId="167" xfId="0" applyFont="1" applyBorder="1" applyAlignment="1">
      <alignment horizontal="center" vertical="center"/>
    </xf>
    <xf numFmtId="0" fontId="28" fillId="0" borderId="155" xfId="0" applyFont="1" applyBorder="1" applyAlignment="1">
      <alignment horizontal="center" vertical="center"/>
    </xf>
    <xf numFmtId="0" fontId="28" fillId="7" borderId="273" xfId="0" applyFont="1" applyFill="1" applyBorder="1" applyAlignment="1">
      <alignment horizontal="left" vertical="center"/>
    </xf>
    <xf numFmtId="0" fontId="28" fillId="7" borderId="128" xfId="0" applyFont="1" applyFill="1" applyBorder="1" applyAlignment="1">
      <alignment horizontal="left" vertical="center"/>
    </xf>
    <xf numFmtId="0" fontId="28" fillId="7" borderId="274" xfId="0" applyFont="1" applyFill="1" applyBorder="1" applyAlignment="1">
      <alignment horizontal="left" vertical="center"/>
    </xf>
    <xf numFmtId="0" fontId="36" fillId="7" borderId="281" xfId="0" applyFont="1" applyFill="1" applyBorder="1" applyAlignment="1">
      <alignment horizontal="center" vertical="center" wrapText="1"/>
    </xf>
    <xf numFmtId="0" fontId="36" fillId="7" borderId="142" xfId="0" applyFont="1" applyFill="1" applyBorder="1" applyAlignment="1">
      <alignment horizontal="center" vertical="center" wrapText="1"/>
    </xf>
    <xf numFmtId="0" fontId="36" fillId="7" borderId="157" xfId="0" applyFont="1" applyFill="1" applyBorder="1" applyAlignment="1">
      <alignment horizontal="center" vertical="center" wrapText="1"/>
    </xf>
    <xf numFmtId="0" fontId="22" fillId="6" borderId="157" xfId="0" applyFont="1" applyFill="1" applyBorder="1" applyAlignment="1">
      <alignment horizontal="center" vertical="center"/>
    </xf>
    <xf numFmtId="0" fontId="22" fillId="6" borderId="282" xfId="0" applyFont="1" applyFill="1" applyBorder="1" applyAlignment="1">
      <alignment horizontal="center" vertical="center"/>
    </xf>
    <xf numFmtId="0" fontId="28" fillId="7" borderId="3" xfId="0" applyFont="1" applyFill="1" applyBorder="1" applyAlignment="1">
      <alignment horizontal="left" vertical="center"/>
    </xf>
    <xf numFmtId="0" fontId="28" fillId="7" borderId="4" xfId="0" applyFont="1" applyFill="1" applyBorder="1" applyAlignment="1">
      <alignment horizontal="left" vertical="center"/>
    </xf>
    <xf numFmtId="0" fontId="28" fillId="7" borderId="142" xfId="0" applyFont="1" applyFill="1" applyBorder="1" applyAlignment="1">
      <alignment horizontal="left" vertical="center"/>
    </xf>
    <xf numFmtId="0" fontId="28" fillId="11" borderId="4" xfId="0" applyFont="1" applyFill="1" applyBorder="1" applyAlignment="1">
      <alignment horizontal="left" vertical="center"/>
    </xf>
    <xf numFmtId="0" fontId="28" fillId="11" borderId="5" xfId="0" applyFont="1" applyFill="1" applyBorder="1" applyAlignment="1">
      <alignment horizontal="left" vertical="center"/>
    </xf>
    <xf numFmtId="0" fontId="22" fillId="0" borderId="0" xfId="0" applyFont="1" applyAlignment="1">
      <alignment horizontal="center" vertical="center"/>
    </xf>
    <xf numFmtId="0" fontId="22" fillId="0" borderId="2" xfId="0" applyFont="1" applyBorder="1" applyAlignment="1">
      <alignment horizontal="center" vertical="center"/>
    </xf>
    <xf numFmtId="0" fontId="23" fillId="0" borderId="0" xfId="0" applyFont="1" applyAlignment="1">
      <alignment horizontal="center" vertical="center"/>
    </xf>
    <xf numFmtId="0" fontId="25" fillId="0" borderId="0" xfId="0" applyFont="1" applyAlignment="1">
      <alignment horizontal="center" vertical="center"/>
    </xf>
    <xf numFmtId="0" fontId="23" fillId="4" borderId="220" xfId="0" applyFont="1" applyFill="1" applyBorder="1" applyAlignment="1">
      <alignment horizontal="center" vertical="center"/>
    </xf>
    <xf numFmtId="0" fontId="32" fillId="4" borderId="3" xfId="0" applyFont="1" applyFill="1" applyBorder="1" applyAlignment="1">
      <alignment horizontal="center" vertical="center" textRotation="90" wrapText="1"/>
    </xf>
    <xf numFmtId="0" fontId="32" fillId="4" borderId="4" xfId="0" applyFont="1" applyFill="1" applyBorder="1" applyAlignment="1">
      <alignment horizontal="center" vertical="center" textRotation="90" wrapText="1"/>
    </xf>
    <xf numFmtId="0" fontId="32" fillId="4" borderId="44" xfId="0" applyFont="1" applyFill="1" applyBorder="1" applyAlignment="1">
      <alignment horizontal="center" vertical="center" textRotation="90" wrapText="1"/>
    </xf>
    <xf numFmtId="0" fontId="32" fillId="4" borderId="45" xfId="0" applyFont="1" applyFill="1" applyBorder="1" applyAlignment="1">
      <alignment horizontal="right" vertical="center" textRotation="90" wrapText="1"/>
    </xf>
    <xf numFmtId="0" fontId="32" fillId="4" borderId="4" xfId="0" applyFont="1" applyFill="1" applyBorder="1" applyAlignment="1">
      <alignment horizontal="right" vertical="center" textRotation="90" wrapText="1"/>
    </xf>
    <xf numFmtId="0" fontId="34" fillId="4" borderId="4" xfId="0" applyFont="1" applyFill="1" applyBorder="1" applyAlignment="1">
      <alignment horizontal="left" vertical="center" textRotation="90" wrapText="1"/>
    </xf>
    <xf numFmtId="0" fontId="34" fillId="4" borderId="44" xfId="0" applyFont="1" applyFill="1" applyBorder="1" applyAlignment="1">
      <alignment horizontal="left" vertical="center" textRotation="90" wrapText="1"/>
    </xf>
    <xf numFmtId="0" fontId="32" fillId="4" borderId="45" xfId="0" applyFont="1" applyFill="1" applyBorder="1" applyAlignment="1">
      <alignment horizontal="center" vertical="center" textRotation="90" wrapText="1"/>
    </xf>
    <xf numFmtId="0" fontId="29" fillId="4" borderId="45" xfId="0" applyFont="1" applyFill="1" applyBorder="1" applyAlignment="1">
      <alignment horizontal="center" vertical="center" textRotation="90" wrapText="1"/>
    </xf>
    <xf numFmtId="0" fontId="29" fillId="4" borderId="44" xfId="0" applyFont="1" applyFill="1" applyBorder="1" applyAlignment="1">
      <alignment horizontal="center" vertical="center" textRotation="90" wrapText="1"/>
    </xf>
    <xf numFmtId="0" fontId="32" fillId="4" borderId="5" xfId="0" applyFont="1" applyFill="1" applyBorder="1" applyAlignment="1">
      <alignment horizontal="center" vertical="center" textRotation="90" wrapText="1"/>
    </xf>
    <xf numFmtId="0" fontId="0" fillId="2" borderId="0" xfId="0" applyFill="1" applyAlignment="1">
      <alignment horizontal="center"/>
    </xf>
    <xf numFmtId="0" fontId="28" fillId="4" borderId="170" xfId="0" applyFont="1" applyFill="1" applyBorder="1" applyAlignment="1">
      <alignment horizontal="center" vertical="center"/>
    </xf>
    <xf numFmtId="14" fontId="28" fillId="4" borderId="170" xfId="0" applyNumberFormat="1" applyFont="1" applyFill="1" applyBorder="1" applyAlignment="1">
      <alignment horizontal="center" vertical="center"/>
    </xf>
    <xf numFmtId="14" fontId="28" fillId="4" borderId="26" xfId="0" applyNumberFormat="1" applyFont="1" applyFill="1" applyBorder="1" applyAlignment="1">
      <alignment horizontal="center" vertical="center"/>
    </xf>
    <xf numFmtId="14" fontId="28" fillId="4" borderId="27" xfId="0" applyNumberFormat="1" applyFont="1" applyFill="1" applyBorder="1" applyAlignment="1">
      <alignment horizontal="center" vertical="center"/>
    </xf>
    <xf numFmtId="14" fontId="28" fillId="4" borderId="30" xfId="0" applyNumberFormat="1" applyFont="1" applyFill="1" applyBorder="1" applyAlignment="1">
      <alignment horizontal="center" vertical="center"/>
    </xf>
    <xf numFmtId="14" fontId="28" fillId="0" borderId="175" xfId="0" applyNumberFormat="1" applyFont="1" applyBorder="1" applyAlignment="1">
      <alignment horizontal="center" vertical="center"/>
    </xf>
    <xf numFmtId="0" fontId="28" fillId="0" borderId="162" xfId="0" applyFont="1" applyBorder="1" applyAlignment="1">
      <alignment horizontal="center" vertical="center"/>
    </xf>
    <xf numFmtId="0" fontId="28" fillId="0" borderId="275" xfId="0" applyFont="1" applyBorder="1" applyAlignment="1">
      <alignment horizontal="center" vertical="center"/>
    </xf>
    <xf numFmtId="0" fontId="28" fillId="9" borderId="142" xfId="0" applyFont="1" applyFill="1" applyBorder="1" applyAlignment="1">
      <alignment horizontal="center" vertical="center"/>
    </xf>
    <xf numFmtId="14" fontId="28" fillId="0" borderId="170" xfId="0" applyNumberFormat="1" applyFont="1" applyBorder="1" applyAlignment="1">
      <alignment horizontal="center" vertical="center"/>
    </xf>
    <xf numFmtId="14" fontId="28" fillId="0" borderId="287" xfId="0" applyNumberFormat="1" applyFont="1" applyBorder="1" applyAlignment="1">
      <alignment horizontal="center" vertical="center"/>
    </xf>
    <xf numFmtId="14" fontId="28" fillId="0" borderId="172" xfId="0" applyNumberFormat="1" applyFont="1" applyBorder="1" applyAlignment="1">
      <alignment horizontal="center" vertical="center"/>
    </xf>
    <xf numFmtId="14" fontId="28" fillId="0" borderId="288" xfId="0" applyNumberFormat="1" applyFont="1" applyBorder="1" applyAlignment="1">
      <alignment horizontal="center" vertical="center"/>
    </xf>
    <xf numFmtId="0" fontId="34" fillId="0" borderId="176" xfId="0" applyFont="1" applyBorder="1" applyAlignment="1">
      <alignment horizontal="center" vertical="center"/>
    </xf>
    <xf numFmtId="0" fontId="34" fillId="0" borderId="174" xfId="0" applyFont="1" applyBorder="1" applyAlignment="1">
      <alignment horizontal="center" vertical="center"/>
    </xf>
    <xf numFmtId="14" fontId="28" fillId="0" borderId="289" xfId="0" applyNumberFormat="1" applyFont="1" applyBorder="1" applyAlignment="1">
      <alignment horizontal="center" vertical="center"/>
    </xf>
    <xf numFmtId="0" fontId="34" fillId="0" borderId="140" xfId="0" applyFont="1" applyBorder="1" applyAlignment="1">
      <alignment horizontal="center" vertical="center"/>
    </xf>
    <xf numFmtId="0" fontId="34" fillId="0" borderId="141" xfId="0" applyFont="1" applyBorder="1" applyAlignment="1">
      <alignment horizontal="center" vertical="center"/>
    </xf>
    <xf numFmtId="0" fontId="33" fillId="0" borderId="172" xfId="0" applyFont="1" applyBorder="1" applyAlignment="1">
      <alignment horizontal="left" vertical="center" wrapText="1"/>
    </xf>
    <xf numFmtId="0" fontId="28" fillId="0" borderId="277" xfId="0" applyFont="1" applyBorder="1" applyAlignment="1">
      <alignment horizontal="center" vertical="center"/>
    </xf>
    <xf numFmtId="0" fontId="28" fillId="0" borderId="231" xfId="0" applyFont="1" applyBorder="1" applyAlignment="1">
      <alignment horizontal="center" vertical="center"/>
    </xf>
    <xf numFmtId="0" fontId="28" fillId="0" borderId="232" xfId="0" applyFont="1" applyBorder="1" applyAlignment="1">
      <alignment horizontal="center" vertical="center"/>
    </xf>
    <xf numFmtId="0" fontId="28" fillId="0" borderId="357" xfId="0" applyFont="1" applyBorder="1" applyAlignment="1">
      <alignment horizontal="center" vertical="center"/>
    </xf>
    <xf numFmtId="0" fontId="28" fillId="0" borderId="355" xfId="0" applyFont="1" applyBorder="1" applyAlignment="1">
      <alignment horizontal="center" vertical="center"/>
    </xf>
    <xf numFmtId="0" fontId="28" fillId="0" borderId="278" xfId="0" applyFont="1" applyBorder="1" applyAlignment="1">
      <alignment horizontal="center" vertical="center"/>
    </xf>
    <xf numFmtId="0" fontId="23" fillId="8" borderId="3" xfId="0" applyFont="1" applyFill="1" applyBorder="1" applyAlignment="1">
      <alignment horizontal="center" vertical="center"/>
    </xf>
    <xf numFmtId="0" fontId="23" fillId="8" borderId="4" xfId="0" applyFont="1" applyFill="1" applyBorder="1" applyAlignment="1">
      <alignment horizontal="center" vertical="center"/>
    </xf>
    <xf numFmtId="0" fontId="23" fillId="8" borderId="2" xfId="0" applyFont="1" applyFill="1" applyBorder="1" applyAlignment="1">
      <alignment horizontal="center" vertical="center"/>
    </xf>
    <xf numFmtId="0" fontId="23" fillId="8" borderId="219" xfId="0" applyFont="1" applyFill="1" applyBorder="1" applyAlignment="1">
      <alignment horizontal="center" vertical="center"/>
    </xf>
    <xf numFmtId="0" fontId="2" fillId="8" borderId="76" xfId="0" applyFont="1" applyFill="1" applyBorder="1" applyAlignment="1">
      <alignment horizontal="center" vertical="center"/>
    </xf>
    <xf numFmtId="0" fontId="2" fillId="8" borderId="48" xfId="0" applyFont="1" applyFill="1" applyBorder="1" applyAlignment="1">
      <alignment horizontal="center" vertical="center"/>
    </xf>
    <xf numFmtId="0" fontId="2" fillId="8" borderId="105" xfId="0" applyFont="1" applyFill="1" applyBorder="1" applyAlignment="1">
      <alignment horizontal="center" vertical="center"/>
    </xf>
    <xf numFmtId="0" fontId="32" fillId="8" borderId="147" xfId="0" applyFont="1" applyFill="1" applyBorder="1" applyAlignment="1">
      <alignment horizontal="center" vertical="center" textRotation="90" wrapText="1"/>
    </xf>
    <xf numFmtId="0" fontId="45" fillId="8" borderId="147" xfId="0" applyFont="1" applyFill="1" applyBorder="1" applyAlignment="1">
      <alignment horizontal="center" vertical="center" textRotation="90" wrapText="1"/>
    </xf>
    <xf numFmtId="0" fontId="32" fillId="8" borderId="147" xfId="0" applyFont="1" applyFill="1" applyBorder="1" applyAlignment="1">
      <alignment horizontal="center" vertical="center" textRotation="90"/>
    </xf>
    <xf numFmtId="0" fontId="2" fillId="0" borderId="291" xfId="0" applyFont="1" applyBorder="1" applyAlignment="1" applyProtection="1">
      <alignment horizontal="center" vertical="center"/>
      <protection locked="0"/>
    </xf>
    <xf numFmtId="0" fontId="28" fillId="0" borderId="291" xfId="0" applyFont="1" applyBorder="1" applyAlignment="1" applyProtection="1">
      <alignment horizontal="center" vertical="center" wrapText="1"/>
      <protection locked="0"/>
    </xf>
    <xf numFmtId="0" fontId="28" fillId="0" borderId="291" xfId="0" applyFont="1" applyBorder="1" applyAlignment="1" applyProtection="1">
      <alignment horizontal="center" vertical="center"/>
      <protection locked="0"/>
    </xf>
    <xf numFmtId="0" fontId="28" fillId="0" borderId="292" xfId="0" applyFont="1" applyBorder="1" applyAlignment="1" applyProtection="1">
      <alignment horizontal="center" vertical="center"/>
      <protection locked="0"/>
    </xf>
    <xf numFmtId="0" fontId="28" fillId="8" borderId="290" xfId="0" applyFont="1" applyFill="1" applyBorder="1" applyAlignment="1">
      <alignment horizontal="center" vertical="center"/>
    </xf>
    <xf numFmtId="0" fontId="28" fillId="8" borderId="55" xfId="0" applyFont="1" applyFill="1" applyBorder="1" applyAlignment="1">
      <alignment horizontal="center" vertical="center"/>
    </xf>
    <xf numFmtId="0" fontId="28" fillId="8" borderId="291" xfId="0" applyFont="1" applyFill="1" applyBorder="1" applyAlignment="1">
      <alignment horizontal="center" vertical="center"/>
    </xf>
    <xf numFmtId="0" fontId="2" fillId="0" borderId="291" xfId="0" applyFont="1" applyBorder="1" applyAlignment="1">
      <alignment horizontal="center" vertical="center"/>
    </xf>
    <xf numFmtId="0" fontId="2" fillId="0" borderId="56" xfId="0" applyFont="1" applyBorder="1" applyAlignment="1">
      <alignment horizontal="center" vertical="center"/>
    </xf>
    <xf numFmtId="0" fontId="2" fillId="0" borderId="55" xfId="0" applyFont="1" applyBorder="1" applyAlignment="1">
      <alignment horizontal="center" vertical="center"/>
    </xf>
    <xf numFmtId="0" fontId="28" fillId="8" borderId="290" xfId="0" applyFont="1" applyFill="1" applyBorder="1" applyAlignment="1">
      <alignment horizontal="center" vertical="center" wrapText="1"/>
    </xf>
    <xf numFmtId="0" fontId="28" fillId="8" borderId="55" xfId="0" applyFont="1" applyFill="1" applyBorder="1" applyAlignment="1">
      <alignment horizontal="center" vertical="center" wrapText="1"/>
    </xf>
    <xf numFmtId="0" fontId="28" fillId="8" borderId="291" xfId="0" applyFont="1" applyFill="1" applyBorder="1" applyAlignment="1">
      <alignment horizontal="center" vertical="center" wrapText="1"/>
    </xf>
    <xf numFmtId="14" fontId="28" fillId="0" borderId="291" xfId="0" applyNumberFormat="1" applyFont="1" applyBorder="1" applyAlignment="1" applyProtection="1">
      <alignment horizontal="center" vertical="center"/>
      <protection locked="0"/>
    </xf>
    <xf numFmtId="0" fontId="2" fillId="0" borderId="294" xfId="0" applyFont="1" applyBorder="1" applyAlignment="1" applyProtection="1">
      <alignment horizontal="center" vertical="center"/>
      <protection locked="0"/>
    </xf>
    <xf numFmtId="0" fontId="28" fillId="0" borderId="294" xfId="0" applyFont="1" applyBorder="1" applyAlignment="1" applyProtection="1">
      <alignment horizontal="center" vertical="center" wrapText="1"/>
      <protection locked="0"/>
    </xf>
    <xf numFmtId="0" fontId="28" fillId="0" borderId="294" xfId="0" applyFont="1" applyBorder="1" applyAlignment="1" applyProtection="1">
      <alignment horizontal="center" vertical="center"/>
      <protection locked="0"/>
    </xf>
    <xf numFmtId="0" fontId="28" fillId="0" borderId="295" xfId="0" applyFont="1" applyBorder="1" applyAlignment="1" applyProtection="1">
      <alignment horizontal="center" vertical="center"/>
      <protection locked="0"/>
    </xf>
    <xf numFmtId="0" fontId="28" fillId="8" borderId="293" xfId="0" applyFont="1" applyFill="1" applyBorder="1" applyAlignment="1">
      <alignment horizontal="center" vertical="center"/>
    </xf>
    <xf numFmtId="0" fontId="28" fillId="8" borderId="130" xfId="0" applyFont="1" applyFill="1" applyBorder="1" applyAlignment="1">
      <alignment horizontal="center" vertical="center"/>
    </xf>
    <xf numFmtId="0" fontId="28" fillId="8" borderId="294" xfId="0" applyFont="1" applyFill="1" applyBorder="1" applyAlignment="1">
      <alignment horizontal="center" vertical="center"/>
    </xf>
    <xf numFmtId="0" fontId="2" fillId="0" borderId="126" xfId="0" applyFont="1" applyBorder="1" applyAlignment="1">
      <alignment horizontal="center" vertical="center"/>
    </xf>
    <xf numFmtId="0" fontId="2" fillId="0" borderId="130" xfId="0" applyFont="1" applyBorder="1" applyAlignment="1">
      <alignment horizontal="center" vertical="center"/>
    </xf>
    <xf numFmtId="0" fontId="22" fillId="0" borderId="7" xfId="0" applyFont="1" applyBorder="1" applyAlignment="1">
      <alignment horizontal="center" vertical="center"/>
    </xf>
    <xf numFmtId="0" fontId="28" fillId="0" borderId="274" xfId="0" applyFont="1" applyBorder="1" applyAlignment="1">
      <alignment horizontal="center" vertical="center"/>
    </xf>
    <xf numFmtId="0" fontId="28" fillId="0" borderId="296" xfId="0" applyFont="1" applyBorder="1" applyAlignment="1">
      <alignment horizontal="center" vertical="center"/>
    </xf>
    <xf numFmtId="0" fontId="22" fillId="0" borderId="8" xfId="0" applyFont="1" applyBorder="1" applyAlignment="1">
      <alignment horizontal="center" vertical="center"/>
    </xf>
    <xf numFmtId="0" fontId="23" fillId="8" borderId="76" xfId="0" applyFont="1" applyFill="1" applyBorder="1" applyAlignment="1">
      <alignment horizontal="center" vertical="center"/>
    </xf>
    <xf numFmtId="0" fontId="23" fillId="8" borderId="48" xfId="0" applyFont="1" applyFill="1" applyBorder="1" applyAlignment="1">
      <alignment horizontal="center" vertical="center"/>
    </xf>
    <xf numFmtId="0" fontId="23" fillId="8" borderId="49" xfId="0" applyFont="1" applyFill="1" applyBorder="1" applyAlignment="1">
      <alignment horizontal="center" vertical="center"/>
    </xf>
    <xf numFmtId="0" fontId="28" fillId="7" borderId="281" xfId="0" applyFont="1" applyFill="1" applyBorder="1" applyAlignment="1">
      <alignment horizontal="center" vertical="center" wrapText="1"/>
    </xf>
    <xf numFmtId="0" fontId="28" fillId="7" borderId="142" xfId="0" applyFont="1" applyFill="1" applyBorder="1" applyAlignment="1">
      <alignment horizontal="center" vertical="center" wrapText="1"/>
    </xf>
    <xf numFmtId="0" fontId="28" fillId="7" borderId="157" xfId="0" applyFont="1" applyFill="1" applyBorder="1" applyAlignment="1">
      <alignment horizontal="center" vertical="center" wrapText="1"/>
    </xf>
    <xf numFmtId="0" fontId="2" fillId="6" borderId="157" xfId="0" applyFont="1" applyFill="1" applyBorder="1" applyAlignment="1">
      <alignment horizontal="center" vertical="center"/>
    </xf>
    <xf numFmtId="0" fontId="2" fillId="6" borderId="282" xfId="0" applyFont="1" applyFill="1" applyBorder="1" applyAlignment="1">
      <alignment horizontal="center" vertical="center"/>
    </xf>
    <xf numFmtId="0" fontId="23" fillId="7" borderId="24" xfId="0" applyFont="1" applyFill="1" applyBorder="1" applyAlignment="1">
      <alignment horizontal="center" vertical="center" wrapText="1"/>
    </xf>
    <xf numFmtId="0" fontId="23" fillId="7" borderId="46" xfId="0" applyFont="1" applyFill="1" applyBorder="1" applyAlignment="1">
      <alignment horizontal="center" vertical="center" wrapText="1"/>
    </xf>
    <xf numFmtId="0" fontId="23" fillId="7" borderId="25" xfId="0" applyFont="1" applyFill="1" applyBorder="1" applyAlignment="1">
      <alignment horizontal="center" vertical="center" wrapText="1"/>
    </xf>
    <xf numFmtId="0" fontId="23" fillId="7" borderId="31" xfId="0" applyFont="1" applyFill="1" applyBorder="1" applyAlignment="1">
      <alignment horizontal="center" vertical="center" wrapText="1"/>
    </xf>
    <xf numFmtId="0" fontId="23" fillId="7" borderId="0" xfId="0" applyFont="1" applyFill="1" applyAlignment="1">
      <alignment horizontal="center" vertical="center" wrapText="1"/>
    </xf>
    <xf numFmtId="0" fontId="23" fillId="7" borderId="32" xfId="0" applyFont="1" applyFill="1" applyBorder="1" applyAlignment="1">
      <alignment horizontal="center" vertical="center" wrapText="1"/>
    </xf>
    <xf numFmtId="0" fontId="23" fillId="7" borderId="38" xfId="0" applyFont="1" applyFill="1" applyBorder="1" applyAlignment="1">
      <alignment horizontal="center" vertical="center" wrapText="1"/>
    </xf>
    <xf numFmtId="0" fontId="23" fillId="7" borderId="2" xfId="0" applyFont="1" applyFill="1" applyBorder="1" applyAlignment="1">
      <alignment horizontal="center" vertical="center" wrapText="1"/>
    </xf>
    <xf numFmtId="0" fontId="23" fillId="7" borderId="39" xfId="0" applyFont="1" applyFill="1" applyBorder="1" applyAlignment="1">
      <alignment horizontal="center" vertical="center" wrapText="1"/>
    </xf>
    <xf numFmtId="0" fontId="28" fillId="7" borderId="297" xfId="0" applyFont="1" applyFill="1" applyBorder="1" applyAlignment="1">
      <alignment horizontal="center" vertical="center"/>
    </xf>
    <xf numFmtId="0" fontId="28" fillId="7" borderId="298" xfId="0" applyFont="1" applyFill="1" applyBorder="1" applyAlignment="1">
      <alignment horizontal="center" vertical="center"/>
    </xf>
    <xf numFmtId="49" fontId="28" fillId="6" borderId="299" xfId="0" applyNumberFormat="1" applyFont="1" applyFill="1" applyBorder="1" applyAlignment="1">
      <alignment horizontal="center" vertical="center"/>
    </xf>
    <xf numFmtId="49" fontId="28" fillId="6" borderId="300" xfId="0" applyNumberFormat="1" applyFont="1" applyFill="1" applyBorder="1" applyAlignment="1">
      <alignment horizontal="center" vertical="center"/>
    </xf>
    <xf numFmtId="0" fontId="28" fillId="6" borderId="300" xfId="0" applyFont="1" applyFill="1" applyBorder="1" applyAlignment="1">
      <alignment horizontal="center" vertical="center" wrapText="1"/>
    </xf>
    <xf numFmtId="0" fontId="28" fillId="6" borderId="300" xfId="0" applyFont="1" applyFill="1" applyBorder="1" applyAlignment="1">
      <alignment horizontal="center" vertical="center"/>
    </xf>
    <xf numFmtId="0" fontId="28" fillId="6" borderId="301" xfId="0" applyFont="1" applyFill="1" applyBorder="1" applyAlignment="1">
      <alignment horizontal="center" vertical="center"/>
    </xf>
    <xf numFmtId="49" fontId="28" fillId="6" borderId="302" xfId="0" applyNumberFormat="1" applyFont="1" applyFill="1" applyBorder="1" applyAlignment="1">
      <alignment horizontal="center" vertical="center"/>
    </xf>
    <xf numFmtId="49" fontId="28" fillId="6" borderId="249" xfId="0" applyNumberFormat="1" applyFont="1" applyFill="1" applyBorder="1" applyAlignment="1">
      <alignment horizontal="center" vertical="center"/>
    </xf>
    <xf numFmtId="0" fontId="28" fillId="6" borderId="249" xfId="0" applyFont="1" applyFill="1" applyBorder="1" applyAlignment="1">
      <alignment horizontal="center" vertical="center"/>
    </xf>
    <xf numFmtId="0" fontId="28" fillId="6" borderId="252" xfId="0" applyFont="1" applyFill="1" applyBorder="1" applyAlignment="1">
      <alignment horizontal="center" vertical="center"/>
    </xf>
    <xf numFmtId="49" fontId="28" fillId="6" borderId="303" xfId="0" applyNumberFormat="1" applyFont="1" applyFill="1" applyBorder="1" applyAlignment="1">
      <alignment horizontal="center" vertical="center"/>
    </xf>
    <xf numFmtId="49" fontId="28" fillId="6" borderId="98" xfId="0" applyNumberFormat="1" applyFont="1" applyFill="1" applyBorder="1" applyAlignment="1">
      <alignment horizontal="center" vertical="center"/>
    </xf>
    <xf numFmtId="0" fontId="28" fillId="6" borderId="98" xfId="0" applyFont="1" applyFill="1" applyBorder="1" applyAlignment="1">
      <alignment horizontal="center" vertical="center"/>
    </xf>
    <xf numFmtId="0" fontId="28" fillId="6" borderId="99" xfId="0" applyFont="1" applyFill="1" applyBorder="1" applyAlignment="1">
      <alignment horizontal="center" vertical="center"/>
    </xf>
    <xf numFmtId="0" fontId="28" fillId="6" borderId="304" xfId="0" applyFont="1" applyFill="1" applyBorder="1" applyAlignment="1">
      <alignment horizontal="center" vertical="center"/>
    </xf>
    <xf numFmtId="0" fontId="28" fillId="6" borderId="245" xfId="0" applyFont="1" applyFill="1" applyBorder="1" applyAlignment="1">
      <alignment horizontal="center" vertical="center"/>
    </xf>
    <xf numFmtId="0" fontId="28" fillId="6" borderId="247" xfId="0" applyFont="1" applyFill="1" applyBorder="1" applyAlignment="1">
      <alignment horizontal="center" vertical="center"/>
    </xf>
    <xf numFmtId="0" fontId="28" fillId="6" borderId="306" xfId="0" applyFont="1" applyFill="1" applyBorder="1" applyAlignment="1">
      <alignment horizontal="center" vertical="center"/>
    </xf>
    <xf numFmtId="0" fontId="28" fillId="6" borderId="91" xfId="0" applyFont="1" applyFill="1" applyBorder="1" applyAlignment="1">
      <alignment horizontal="center" vertical="center"/>
    </xf>
    <xf numFmtId="0" fontId="28" fillId="6" borderId="251" xfId="0" applyFont="1" applyFill="1" applyBorder="1" applyAlignment="1">
      <alignment horizontal="center" vertical="center"/>
    </xf>
    <xf numFmtId="0" fontId="28" fillId="6" borderId="92" xfId="0" applyFont="1" applyFill="1" applyBorder="1" applyAlignment="1">
      <alignment horizontal="center" vertical="center"/>
    </xf>
    <xf numFmtId="0" fontId="28" fillId="7" borderId="132" xfId="0" applyFont="1" applyFill="1" applyBorder="1" applyAlignment="1">
      <alignment horizontal="center" vertical="center"/>
    </xf>
    <xf numFmtId="0" fontId="28" fillId="7" borderId="48" xfId="0" applyFont="1" applyFill="1" applyBorder="1" applyAlignment="1">
      <alignment horizontal="center" vertical="center"/>
    </xf>
    <xf numFmtId="0" fontId="28" fillId="7" borderId="105" xfId="0" applyFont="1" applyFill="1" applyBorder="1" applyAlignment="1">
      <alignment horizontal="center" vertical="center"/>
    </xf>
    <xf numFmtId="0" fontId="28" fillId="7" borderId="49" xfId="0" applyFont="1" applyFill="1" applyBorder="1" applyAlignment="1">
      <alignment horizontal="center" vertical="center"/>
    </xf>
    <xf numFmtId="0" fontId="28" fillId="6" borderId="305" xfId="0" applyFont="1" applyFill="1" applyBorder="1" applyAlignment="1">
      <alignment horizontal="center" vertical="center"/>
    </xf>
    <xf numFmtId="0" fontId="28" fillId="6" borderId="307" xfId="0" applyFont="1" applyFill="1" applyBorder="1" applyAlignment="1">
      <alignment horizontal="center" vertical="center"/>
    </xf>
    <xf numFmtId="0" fontId="28" fillId="6" borderId="103" xfId="0" applyFont="1" applyFill="1" applyBorder="1" applyAlignment="1">
      <alignment horizontal="center" vertical="center"/>
    </xf>
    <xf numFmtId="0" fontId="28" fillId="6" borderId="265" xfId="0" applyFont="1" applyFill="1" applyBorder="1" applyAlignment="1">
      <alignment horizontal="center" vertical="center"/>
    </xf>
    <xf numFmtId="0" fontId="28" fillId="6" borderId="104" xfId="0" applyFont="1" applyFill="1" applyBorder="1" applyAlignment="1">
      <alignment horizontal="center" vertical="center"/>
    </xf>
    <xf numFmtId="0" fontId="46" fillId="0" borderId="0" xfId="0" applyFont="1" applyAlignment="1">
      <alignment horizontal="center" vertical="center" wrapText="1"/>
    </xf>
    <xf numFmtId="0" fontId="2" fillId="0" borderId="0" xfId="0" applyFont="1" applyAlignment="1">
      <alignment horizontal="center" vertical="center"/>
    </xf>
    <xf numFmtId="0" fontId="26" fillId="0" borderId="0" xfId="0" applyFont="1" applyAlignment="1">
      <alignment horizontal="center" vertical="center"/>
    </xf>
    <xf numFmtId="0" fontId="28" fillId="0" borderId="0" xfId="0" applyFont="1" applyAlignment="1">
      <alignment horizontal="right" vertical="center"/>
    </xf>
    <xf numFmtId="0" fontId="2" fillId="0" borderId="168" xfId="0" applyFont="1" applyBorder="1" applyAlignment="1">
      <alignment horizontal="center" vertical="center"/>
    </xf>
    <xf numFmtId="0" fontId="2" fillId="0" borderId="169" xfId="0" applyFont="1" applyBorder="1" applyAlignment="1">
      <alignment horizontal="center" vertical="center"/>
    </xf>
    <xf numFmtId="0" fontId="2" fillId="0" borderId="170" xfId="0" applyFont="1" applyBorder="1" applyAlignment="1">
      <alignment horizontal="center" vertical="center"/>
    </xf>
    <xf numFmtId="49" fontId="33" fillId="4" borderId="160" xfId="0" applyNumberFormat="1" applyFont="1" applyFill="1" applyBorder="1" applyAlignment="1">
      <alignment horizontal="center" vertical="center"/>
    </xf>
    <xf numFmtId="49" fontId="33" fillId="4" borderId="111" xfId="0" applyNumberFormat="1" applyFont="1" applyFill="1" applyBorder="1" applyAlignment="1">
      <alignment horizontal="center" vertical="center"/>
    </xf>
    <xf numFmtId="0" fontId="33" fillId="4" borderId="111" xfId="0" applyFont="1" applyFill="1" applyBorder="1" applyAlignment="1">
      <alignment horizontal="left" vertical="center" wrapText="1"/>
    </xf>
    <xf numFmtId="0" fontId="33" fillId="4" borderId="112" xfId="0" applyFont="1" applyFill="1" applyBorder="1" applyAlignment="1">
      <alignment horizontal="left" vertical="center" wrapText="1"/>
    </xf>
    <xf numFmtId="49" fontId="28" fillId="4" borderId="160" xfId="0" applyNumberFormat="1" applyFont="1" applyFill="1" applyBorder="1" applyAlignment="1">
      <alignment horizontal="center" vertical="center"/>
    </xf>
    <xf numFmtId="49" fontId="28" fillId="4" borderId="111" xfId="0" applyNumberFormat="1" applyFont="1" applyFill="1" applyBorder="1" applyAlignment="1">
      <alignment horizontal="center" vertical="center"/>
    </xf>
    <xf numFmtId="0" fontId="28" fillId="4" borderId="308" xfId="0" applyFont="1" applyFill="1" applyBorder="1" applyAlignment="1">
      <alignment horizontal="left" vertical="center"/>
    </xf>
    <xf numFmtId="0" fontId="28" fillId="4" borderId="309" xfId="0" applyFont="1" applyFill="1" applyBorder="1" applyAlignment="1">
      <alignment horizontal="left" vertical="center"/>
    </xf>
    <xf numFmtId="0" fontId="28" fillId="4" borderId="310" xfId="0" applyFont="1" applyFill="1" applyBorder="1" applyAlignment="1">
      <alignment horizontal="left" vertical="center"/>
    </xf>
    <xf numFmtId="0" fontId="28" fillId="6" borderId="311" xfId="0" applyFont="1" applyFill="1" applyBorder="1" applyAlignment="1">
      <alignment horizontal="left" vertical="center"/>
    </xf>
    <xf numFmtId="0" fontId="28" fillId="6" borderId="309" xfId="0" applyFont="1" applyFill="1" applyBorder="1" applyAlignment="1">
      <alignment horizontal="left" vertical="center"/>
    </xf>
    <xf numFmtId="0" fontId="28" fillId="6" borderId="312" xfId="0" applyFont="1" applyFill="1" applyBorder="1" applyAlignment="1">
      <alignment horizontal="left" vertical="center"/>
    </xf>
    <xf numFmtId="0" fontId="33" fillId="4" borderId="313" xfId="0" applyFont="1" applyFill="1" applyBorder="1" applyAlignment="1">
      <alignment horizontal="left" vertical="center" wrapText="1"/>
    </xf>
    <xf numFmtId="0" fontId="2" fillId="0" borderId="171" xfId="0" applyFont="1" applyBorder="1" applyAlignment="1">
      <alignment horizontal="center" vertical="center"/>
    </xf>
    <xf numFmtId="0" fontId="2" fillId="0" borderId="141" xfId="0" applyFont="1" applyBorder="1" applyAlignment="1">
      <alignment horizontal="center" vertical="center"/>
    </xf>
    <xf numFmtId="0" fontId="2" fillId="0" borderId="172" xfId="0" applyFont="1" applyBorder="1" applyAlignment="1">
      <alignment horizontal="center" vertical="center"/>
    </xf>
    <xf numFmtId="49" fontId="33" fillId="4" borderId="114" xfId="0" applyNumberFormat="1" applyFont="1" applyFill="1" applyBorder="1" applyAlignment="1">
      <alignment horizontal="center" vertical="center"/>
    </xf>
    <xf numFmtId="49" fontId="33" fillId="4" borderId="1" xfId="0" applyNumberFormat="1" applyFont="1" applyFill="1" applyBorder="1" applyAlignment="1">
      <alignment horizontal="center" vertical="center"/>
    </xf>
    <xf numFmtId="0" fontId="33" fillId="4" borderId="1" xfId="0" applyFont="1" applyFill="1" applyBorder="1" applyAlignment="1">
      <alignment horizontal="left" vertical="center" wrapText="1"/>
    </xf>
    <xf numFmtId="0" fontId="33" fillId="4" borderId="113" xfId="0" applyFont="1" applyFill="1" applyBorder="1" applyAlignment="1">
      <alignment horizontal="left" vertical="center" wrapText="1"/>
    </xf>
    <xf numFmtId="49" fontId="28" fillId="4" borderId="114" xfId="0" applyNumberFormat="1" applyFont="1" applyFill="1" applyBorder="1" applyAlignment="1">
      <alignment horizontal="center" vertical="center"/>
    </xf>
    <xf numFmtId="49" fontId="28" fillId="4" borderId="1" xfId="0" applyNumberFormat="1" applyFont="1" applyFill="1" applyBorder="1" applyAlignment="1">
      <alignment horizontal="center" vertical="center"/>
    </xf>
    <xf numFmtId="0" fontId="33" fillId="4" borderId="89" xfId="0" applyFont="1" applyFill="1" applyBorder="1" applyAlignment="1">
      <alignment horizontal="left" vertical="center" wrapText="1"/>
    </xf>
    <xf numFmtId="0" fontId="32" fillId="4" borderId="147" xfId="0" applyFont="1" applyFill="1" applyBorder="1" applyAlignment="1">
      <alignment horizontal="center" vertical="center" wrapText="1"/>
    </xf>
    <xf numFmtId="0" fontId="32" fillId="4" borderId="151" xfId="0" applyFont="1" applyFill="1" applyBorder="1" applyAlignment="1">
      <alignment horizontal="center" vertical="center" wrapText="1"/>
    </xf>
    <xf numFmtId="0" fontId="32" fillId="4" borderId="315" xfId="0" applyFont="1" applyFill="1" applyBorder="1" applyAlignment="1">
      <alignment horizontal="center" vertical="center" wrapText="1"/>
    </xf>
    <xf numFmtId="0" fontId="32" fillId="4" borderId="319" xfId="0" applyFont="1" applyFill="1" applyBorder="1" applyAlignment="1">
      <alignment horizontal="center" vertical="center" wrapText="1"/>
    </xf>
    <xf numFmtId="0" fontId="32" fillId="4" borderId="316" xfId="0" applyFont="1" applyFill="1" applyBorder="1" applyAlignment="1">
      <alignment horizontal="center" vertical="center"/>
    </xf>
    <xf numFmtId="0" fontId="32" fillId="4" borderId="317" xfId="0" applyFont="1" applyFill="1" applyBorder="1" applyAlignment="1">
      <alignment horizontal="center" vertical="center"/>
    </xf>
    <xf numFmtId="0" fontId="32" fillId="4" borderId="318" xfId="0" applyFont="1" applyFill="1" applyBorder="1" applyAlignment="1">
      <alignment horizontal="center" vertical="center"/>
    </xf>
    <xf numFmtId="0" fontId="32" fillId="4" borderId="82" xfId="0" applyFont="1" applyFill="1" applyBorder="1" applyAlignment="1">
      <alignment horizontal="center" vertical="center" wrapText="1"/>
    </xf>
    <xf numFmtId="0" fontId="32" fillId="4" borderId="81" xfId="0" applyFont="1" applyFill="1" applyBorder="1" applyAlignment="1">
      <alignment horizontal="center" vertical="center" wrapText="1"/>
    </xf>
    <xf numFmtId="0" fontId="28" fillId="4" borderId="290" xfId="0" applyFont="1" applyFill="1" applyBorder="1" applyAlignment="1">
      <alignment horizontal="center" vertical="center"/>
    </xf>
    <xf numFmtId="0" fontId="28" fillId="4" borderId="55" xfId="0" applyFont="1" applyFill="1" applyBorder="1" applyAlignment="1">
      <alignment horizontal="center" vertical="center"/>
    </xf>
    <xf numFmtId="0" fontId="28" fillId="4" borderId="291" xfId="0" applyFont="1" applyFill="1" applyBorder="1" applyAlignment="1">
      <alignment horizontal="center" vertical="center"/>
    </xf>
    <xf numFmtId="0" fontId="28" fillId="0" borderId="291" xfId="0" applyFont="1" applyBorder="1" applyAlignment="1">
      <alignment horizontal="center" vertical="center" wrapText="1"/>
    </xf>
    <xf numFmtId="0" fontId="28" fillId="0" borderId="291" xfId="0" applyFont="1" applyBorder="1" applyAlignment="1">
      <alignment horizontal="center" vertical="center"/>
    </xf>
    <xf numFmtId="0" fontId="28" fillId="0" borderId="320" xfId="0" applyFont="1" applyBorder="1" applyAlignment="1">
      <alignment horizontal="center" vertical="center"/>
    </xf>
    <xf numFmtId="0" fontId="28" fillId="0" borderId="321" xfId="0" applyFont="1" applyBorder="1" applyAlignment="1">
      <alignment horizontal="center" vertical="center"/>
    </xf>
    <xf numFmtId="0" fontId="28" fillId="0" borderId="322" xfId="0" applyFont="1" applyBorder="1" applyAlignment="1">
      <alignment horizontal="center" vertical="center"/>
    </xf>
    <xf numFmtId="0" fontId="32" fillId="4" borderId="146" xfId="0" applyFont="1" applyFill="1" applyBorder="1" applyAlignment="1">
      <alignment horizontal="center" vertical="center"/>
    </xf>
    <xf numFmtId="0" fontId="32" fillId="4" borderId="25" xfId="0" applyFont="1" applyFill="1" applyBorder="1" applyAlignment="1">
      <alignment horizontal="center" vertical="center"/>
    </xf>
    <xf numFmtId="0" fontId="32" fillId="4" borderId="147" xfId="0" applyFont="1" applyFill="1" applyBorder="1" applyAlignment="1">
      <alignment horizontal="center" vertical="center"/>
    </xf>
    <xf numFmtId="0" fontId="32" fillId="4" borderId="314" xfId="0" applyFont="1" applyFill="1" applyBorder="1" applyAlignment="1">
      <alignment horizontal="center" vertical="center"/>
    </xf>
    <xf numFmtId="0" fontId="32" fillId="4" borderId="81" xfId="0" applyFont="1" applyFill="1" applyBorder="1" applyAlignment="1">
      <alignment horizontal="center" vertical="center"/>
    </xf>
    <xf numFmtId="0" fontId="32" fillId="4" borderId="315" xfId="0" applyFont="1" applyFill="1" applyBorder="1" applyAlignment="1">
      <alignment horizontal="center" vertical="center"/>
    </xf>
    <xf numFmtId="0" fontId="32" fillId="4" borderId="170" xfId="0" applyFont="1" applyFill="1" applyBorder="1" applyAlignment="1">
      <alignment horizontal="center" vertical="center"/>
    </xf>
    <xf numFmtId="0" fontId="47" fillId="4" borderId="148" xfId="0" applyFont="1" applyFill="1" applyBorder="1" applyAlignment="1">
      <alignment horizontal="center" vertical="center" wrapText="1"/>
    </xf>
    <xf numFmtId="0" fontId="47" fillId="4" borderId="46" xfId="0" applyFont="1" applyFill="1" applyBorder="1" applyAlignment="1">
      <alignment horizontal="center" vertical="center" wrapText="1"/>
    </xf>
    <xf numFmtId="0" fontId="47" fillId="4" borderId="25" xfId="0" applyFont="1" applyFill="1" applyBorder="1" applyAlignment="1">
      <alignment horizontal="center" vertical="center" wrapText="1"/>
    </xf>
    <xf numFmtId="0" fontId="28" fillId="0" borderId="292" xfId="0" applyFont="1" applyBorder="1" applyAlignment="1">
      <alignment horizontal="center" vertical="center"/>
    </xf>
    <xf numFmtId="0" fontId="28" fillId="4" borderId="323" xfId="0" applyFont="1" applyFill="1" applyBorder="1" applyAlignment="1">
      <alignment horizontal="center" vertical="center"/>
    </xf>
    <xf numFmtId="0" fontId="28" fillId="4" borderId="324" xfId="0" applyFont="1" applyFill="1" applyBorder="1" applyAlignment="1">
      <alignment horizontal="center" vertical="center"/>
    </xf>
    <xf numFmtId="0" fontId="28" fillId="4" borderId="127" xfId="0" applyFont="1" applyFill="1" applyBorder="1" applyAlignment="1">
      <alignment horizontal="center" vertical="center"/>
    </xf>
    <xf numFmtId="0" fontId="28" fillId="4" borderId="130" xfId="0" applyFont="1" applyFill="1" applyBorder="1" applyAlignment="1">
      <alignment horizontal="center" vertical="center"/>
    </xf>
    <xf numFmtId="0" fontId="48" fillId="0" borderId="0" xfId="0" applyFont="1" applyAlignment="1">
      <alignment horizontal="center" vertical="center" wrapText="1"/>
    </xf>
    <xf numFmtId="49" fontId="28" fillId="4" borderId="26" xfId="0" applyNumberFormat="1" applyFont="1" applyFill="1" applyBorder="1" applyAlignment="1">
      <alignment horizontal="center" vertical="center"/>
    </xf>
    <xf numFmtId="49" fontId="28" fillId="4" borderId="28" xfId="0" applyNumberFormat="1" applyFont="1" applyFill="1" applyBorder="1" applyAlignment="1">
      <alignment horizontal="center" vertical="center"/>
    </xf>
    <xf numFmtId="0" fontId="33" fillId="4" borderId="29" xfId="0" applyFont="1" applyFill="1" applyBorder="1" applyAlignment="1">
      <alignment horizontal="left" vertical="center" wrapText="1"/>
    </xf>
    <xf numFmtId="0" fontId="33" fillId="4" borderId="27" xfId="0" applyFont="1" applyFill="1" applyBorder="1" applyAlignment="1">
      <alignment horizontal="left" vertical="center" wrapText="1"/>
    </xf>
    <xf numFmtId="0" fontId="33" fillId="4" borderId="30" xfId="0" applyFont="1" applyFill="1" applyBorder="1" applyAlignment="1">
      <alignment horizontal="left" vertical="center" wrapText="1"/>
    </xf>
    <xf numFmtId="49" fontId="28" fillId="4" borderId="140" xfId="0" applyNumberFormat="1" applyFont="1" applyFill="1" applyBorder="1" applyAlignment="1">
      <alignment horizontal="center" vertical="center"/>
    </xf>
    <xf numFmtId="49" fontId="28" fillId="4" borderId="96" xfId="0" applyNumberFormat="1" applyFont="1" applyFill="1" applyBorder="1" applyAlignment="1">
      <alignment horizontal="center" vertical="center"/>
    </xf>
    <xf numFmtId="0" fontId="33" fillId="4" borderId="90" xfId="0" applyFont="1" applyFill="1" applyBorder="1" applyAlignment="1">
      <alignment horizontal="left" vertical="center" wrapText="1"/>
    </xf>
    <xf numFmtId="0" fontId="33" fillId="4" borderId="91" xfId="0" applyFont="1" applyFill="1" applyBorder="1" applyAlignment="1">
      <alignment horizontal="left" vertical="center" wrapText="1"/>
    </xf>
    <xf numFmtId="0" fontId="33" fillId="4" borderId="92" xfId="0" applyFont="1" applyFill="1" applyBorder="1" applyAlignment="1">
      <alignment horizontal="left" vertical="center" wrapText="1"/>
    </xf>
    <xf numFmtId="0" fontId="2" fillId="0" borderId="91" xfId="0" applyFont="1" applyBorder="1" applyAlignment="1">
      <alignment horizontal="center" vertical="center"/>
    </xf>
    <xf numFmtId="0" fontId="2" fillId="0" borderId="174" xfId="0" applyFont="1" applyBorder="1" applyAlignment="1">
      <alignment horizontal="center" vertical="center"/>
    </xf>
    <xf numFmtId="49" fontId="28" fillId="4" borderId="176" xfId="0" applyNumberFormat="1" applyFont="1" applyFill="1" applyBorder="1" applyAlignment="1">
      <alignment horizontal="center" vertical="center"/>
    </xf>
    <xf numFmtId="49" fontId="28" fillId="4" borderId="145" xfId="0" applyNumberFormat="1" applyFont="1" applyFill="1" applyBorder="1" applyAlignment="1">
      <alignment horizontal="center" vertical="center"/>
    </xf>
    <xf numFmtId="0" fontId="33" fillId="4" borderId="102" xfId="0" applyFont="1" applyFill="1" applyBorder="1" applyAlignment="1">
      <alignment horizontal="left" vertical="center" wrapText="1"/>
    </xf>
    <xf numFmtId="0" fontId="33" fillId="4" borderId="103" xfId="0" applyFont="1" applyFill="1" applyBorder="1" applyAlignment="1">
      <alignment horizontal="left" vertical="center" wrapText="1"/>
    </xf>
    <xf numFmtId="0" fontId="33" fillId="4" borderId="104" xfId="0" applyFont="1" applyFill="1" applyBorder="1" applyAlignment="1">
      <alignment horizontal="left" vertical="center" wrapText="1"/>
    </xf>
    <xf numFmtId="0" fontId="32" fillId="4" borderId="325" xfId="0" applyFont="1" applyFill="1" applyBorder="1" applyAlignment="1">
      <alignment horizontal="center" vertical="center"/>
    </xf>
    <xf numFmtId="0" fontId="32" fillId="4" borderId="326" xfId="0" applyFont="1" applyFill="1" applyBorder="1" applyAlignment="1">
      <alignment horizontal="center" vertical="center"/>
    </xf>
    <xf numFmtId="0" fontId="32" fillId="4" borderId="327" xfId="0" applyFont="1" applyFill="1" applyBorder="1" applyAlignment="1">
      <alignment horizontal="center" vertical="center"/>
    </xf>
    <xf numFmtId="0" fontId="47" fillId="4" borderId="317" xfId="0" applyFont="1" applyFill="1" applyBorder="1" applyAlignment="1">
      <alignment horizontal="center" vertical="center" wrapText="1"/>
    </xf>
    <xf numFmtId="0" fontId="47" fillId="4" borderId="318" xfId="0" applyFont="1" applyFill="1" applyBorder="1" applyAlignment="1">
      <alignment horizontal="center" vertical="center" wrapText="1"/>
    </xf>
    <xf numFmtId="0" fontId="2" fillId="0" borderId="103" xfId="0" applyFont="1" applyBorder="1" applyAlignment="1">
      <alignment horizontal="center" vertical="center"/>
    </xf>
    <xf numFmtId="0" fontId="28" fillId="0" borderId="56" xfId="0" applyFont="1" applyBorder="1" applyAlignment="1">
      <alignment horizontal="center" vertical="center"/>
    </xf>
    <xf numFmtId="0" fontId="28" fillId="0" borderId="328" xfId="0" applyFont="1" applyBorder="1" applyAlignment="1">
      <alignment horizontal="center" vertical="center"/>
    </xf>
    <xf numFmtId="14" fontId="28" fillId="0" borderId="321" xfId="0" applyNumberFormat="1" applyFont="1" applyBorder="1" applyAlignment="1">
      <alignment horizontal="center" vertical="center"/>
    </xf>
    <xf numFmtId="14" fontId="28" fillId="0" borderId="329" xfId="0" applyNumberFormat="1" applyFont="1" applyBorder="1" applyAlignment="1">
      <alignment horizontal="center" vertical="center"/>
    </xf>
    <xf numFmtId="14" fontId="28" fillId="0" borderId="53" xfId="0" applyNumberFormat="1" applyFont="1" applyBorder="1" applyAlignment="1">
      <alignment horizontal="center" vertical="center"/>
    </xf>
    <xf numFmtId="14" fontId="28" fillId="0" borderId="328" xfId="0" applyNumberFormat="1" applyFont="1" applyBorder="1" applyAlignment="1">
      <alignment horizontal="center" vertical="center"/>
    </xf>
    <xf numFmtId="0" fontId="28" fillId="0" borderId="329" xfId="0" applyFont="1" applyBorder="1" applyAlignment="1">
      <alignment horizontal="center" vertical="center"/>
    </xf>
    <xf numFmtId="0" fontId="28" fillId="4" borderId="229" xfId="0" applyFont="1" applyFill="1" applyBorder="1" applyAlignment="1">
      <alignment horizontal="left" vertical="center"/>
    </xf>
    <xf numFmtId="0" fontId="29" fillId="4" borderId="24" xfId="0" applyFont="1" applyFill="1" applyBorder="1" applyAlignment="1">
      <alignment horizontal="center" vertical="center" wrapText="1"/>
    </xf>
    <xf numFmtId="0" fontId="29" fillId="4" borderId="46" xfId="0" applyFont="1" applyFill="1" applyBorder="1" applyAlignment="1">
      <alignment horizontal="center" vertical="center" wrapText="1"/>
    </xf>
    <xf numFmtId="0" fontId="29" fillId="4" borderId="149" xfId="0" applyFont="1" applyFill="1" applyBorder="1" applyAlignment="1">
      <alignment horizontal="center" vertical="center" wrapText="1"/>
    </xf>
    <xf numFmtId="0" fontId="29" fillId="4" borderId="330" xfId="0" applyFont="1" applyFill="1" applyBorder="1" applyAlignment="1">
      <alignment horizontal="center" vertical="center" wrapText="1"/>
    </xf>
    <xf numFmtId="0" fontId="29" fillId="4" borderId="60" xfId="0" applyFont="1" applyFill="1" applyBorder="1" applyAlignment="1">
      <alignment horizontal="center" vertical="center" wrapText="1"/>
    </xf>
    <xf numFmtId="0" fontId="29" fillId="4" borderId="61" xfId="0" applyFont="1" applyFill="1" applyBorder="1" applyAlignment="1">
      <alignment horizontal="center" vertical="center" wrapText="1"/>
    </xf>
    <xf numFmtId="0" fontId="28" fillId="6" borderId="150" xfId="0" applyFont="1" applyFill="1" applyBorder="1" applyAlignment="1">
      <alignment horizontal="left" vertical="center"/>
    </xf>
    <xf numFmtId="0" fontId="28" fillId="6" borderId="46" xfId="0" applyFont="1" applyFill="1" applyBorder="1" applyAlignment="1">
      <alignment horizontal="left" vertical="center"/>
    </xf>
    <xf numFmtId="0" fontId="28" fillId="6" borderId="167" xfId="0" applyFont="1" applyFill="1" applyBorder="1" applyAlignment="1">
      <alignment horizontal="left" vertical="center"/>
    </xf>
    <xf numFmtId="0" fontId="28" fillId="6" borderId="59" xfId="0" applyFont="1" applyFill="1" applyBorder="1" applyAlignment="1">
      <alignment horizontal="left" vertical="center"/>
    </xf>
    <xf numFmtId="0" fontId="28" fillId="6" borderId="60" xfId="0" applyFont="1" applyFill="1" applyBorder="1" applyAlignment="1">
      <alignment horizontal="left" vertical="center"/>
    </xf>
    <xf numFmtId="0" fontId="28" fillId="6" borderId="64" xfId="0" applyFont="1" applyFill="1" applyBorder="1" applyAlignment="1">
      <alignment horizontal="left" vertical="center"/>
    </xf>
    <xf numFmtId="0" fontId="28" fillId="4" borderId="330" xfId="0" applyFont="1" applyFill="1" applyBorder="1" applyAlignment="1">
      <alignment horizontal="left" vertical="center"/>
    </xf>
    <xf numFmtId="0" fontId="28" fillId="4" borderId="350" xfId="0" applyFont="1" applyFill="1" applyBorder="1" applyAlignment="1">
      <alignment horizontal="left" vertical="center"/>
    </xf>
    <xf numFmtId="0" fontId="28" fillId="4" borderId="351" xfId="0" applyFont="1" applyFill="1" applyBorder="1" applyAlignment="1">
      <alignment horizontal="left" vertical="center"/>
    </xf>
    <xf numFmtId="0" fontId="28" fillId="4" borderId="352" xfId="0" applyFont="1" applyFill="1" applyBorder="1" applyAlignment="1">
      <alignment horizontal="left" vertical="center"/>
    </xf>
    <xf numFmtId="0" fontId="28" fillId="12" borderId="353" xfId="0" applyFont="1" applyFill="1" applyBorder="1" applyAlignment="1">
      <alignment horizontal="left" vertical="center"/>
    </xf>
    <xf numFmtId="0" fontId="28" fillId="12" borderId="351" xfId="0" applyFont="1" applyFill="1" applyBorder="1" applyAlignment="1">
      <alignment horizontal="left" vertical="center"/>
    </xf>
    <xf numFmtId="0" fontId="28" fillId="12" borderId="354" xfId="0" applyFont="1" applyFill="1" applyBorder="1" applyAlignment="1">
      <alignment horizontal="left" vertical="center"/>
    </xf>
    <xf numFmtId="0" fontId="28" fillId="4" borderId="133" xfId="0" applyFont="1" applyFill="1" applyBorder="1" applyAlignment="1">
      <alignment horizontal="left" vertical="center"/>
    </xf>
    <xf numFmtId="0" fontId="28" fillId="4" borderId="134" xfId="0" applyFont="1" applyFill="1" applyBorder="1" applyAlignment="1">
      <alignment horizontal="left" vertical="center"/>
    </xf>
    <xf numFmtId="0" fontId="28" fillId="4" borderId="137" xfId="0" applyFont="1" applyFill="1" applyBorder="1" applyAlignment="1">
      <alignment horizontal="left" vertical="center"/>
    </xf>
    <xf numFmtId="0" fontId="28" fillId="0" borderId="138" xfId="0" applyFont="1" applyBorder="1" applyAlignment="1">
      <alignment horizontal="left" vertical="center"/>
    </xf>
    <xf numFmtId="0" fontId="28" fillId="0" borderId="134" xfId="0" applyFont="1" applyBorder="1" applyAlignment="1">
      <alignment horizontal="left" vertical="center"/>
    </xf>
    <xf numFmtId="0" fontId="28" fillId="0" borderId="139" xfId="0" applyFont="1" applyBorder="1" applyAlignment="1">
      <alignment horizontal="left" vertical="center"/>
    </xf>
    <xf numFmtId="0" fontId="28" fillId="12" borderId="65" xfId="0" applyFont="1" applyFill="1" applyBorder="1" applyAlignment="1">
      <alignment horizontal="left" vertical="center"/>
    </xf>
    <xf numFmtId="0" fontId="28" fillId="12" borderId="36" xfId="0" applyFont="1" applyFill="1" applyBorder="1" applyAlignment="1">
      <alignment horizontal="left" vertical="center"/>
    </xf>
    <xf numFmtId="0" fontId="28" fillId="12" borderId="68" xfId="0" applyFont="1" applyFill="1" applyBorder="1" applyAlignment="1">
      <alignment horizontal="left" vertical="center"/>
    </xf>
    <xf numFmtId="0" fontId="28" fillId="0" borderId="211" xfId="0" applyFont="1" applyBorder="1" applyAlignment="1">
      <alignment horizontal="left" vertical="center"/>
    </xf>
    <xf numFmtId="0" fontId="28" fillId="0" borderId="212" xfId="0" applyFont="1" applyBorder="1" applyAlignment="1">
      <alignment horizontal="left" vertical="center"/>
    </xf>
    <xf numFmtId="0" fontId="28" fillId="0" borderId="229" xfId="0" applyFont="1" applyBorder="1" applyAlignment="1">
      <alignment horizontal="left" vertical="center"/>
    </xf>
    <xf numFmtId="0" fontId="28" fillId="12" borderId="256" xfId="0" applyFont="1" applyFill="1" applyBorder="1" applyAlignment="1">
      <alignment horizontal="left" vertical="center"/>
    </xf>
    <xf numFmtId="0" fontId="28" fillId="12" borderId="254" xfId="0" applyFont="1" applyFill="1" applyBorder="1" applyAlignment="1">
      <alignment horizontal="left" vertical="center"/>
    </xf>
    <xf numFmtId="0" fontId="28" fillId="12" borderId="257" xfId="0" applyFont="1" applyFill="1" applyBorder="1" applyAlignment="1">
      <alignment horizontal="left" vertical="center"/>
    </xf>
    <xf numFmtId="0" fontId="28" fillId="12" borderId="211" xfId="0" applyFont="1" applyFill="1" applyBorder="1" applyAlignment="1">
      <alignment horizontal="left" vertical="center"/>
    </xf>
    <xf numFmtId="0" fontId="28" fillId="12" borderId="212" xfId="0" applyFont="1" applyFill="1" applyBorder="1" applyAlignment="1">
      <alignment horizontal="left" vertical="center"/>
    </xf>
    <xf numFmtId="0" fontId="28" fillId="12" borderId="229" xfId="0" applyFont="1" applyFill="1" applyBorder="1" applyAlignment="1">
      <alignment horizontal="left" vertical="center"/>
    </xf>
    <xf numFmtId="0" fontId="28" fillId="6" borderId="5" xfId="0" applyFont="1" applyFill="1" applyBorder="1" applyAlignment="1">
      <alignment horizontal="center" vertical="center"/>
    </xf>
    <xf numFmtId="0" fontId="28" fillId="4" borderId="331" xfId="0" applyFont="1" applyFill="1" applyBorder="1" applyAlignment="1">
      <alignment horizontal="center" vertical="center"/>
    </xf>
    <xf numFmtId="0" fontId="28" fillId="4" borderId="297" xfId="0" applyFont="1" applyFill="1" applyBorder="1" applyAlignment="1">
      <alignment horizontal="center" vertical="center"/>
    </xf>
    <xf numFmtId="0" fontId="28" fillId="4" borderId="298" xfId="0" applyFont="1" applyFill="1" applyBorder="1" applyAlignment="1">
      <alignment horizontal="center" vertical="center"/>
    </xf>
    <xf numFmtId="0" fontId="28" fillId="6" borderId="293" xfId="0" applyFont="1" applyFill="1" applyBorder="1" applyAlignment="1">
      <alignment horizontal="center" vertical="center"/>
    </xf>
    <xf numFmtId="0" fontId="28" fillId="6" borderId="294" xfId="0" applyFont="1" applyFill="1" applyBorder="1" applyAlignment="1">
      <alignment horizontal="center" vertical="center"/>
    </xf>
    <xf numFmtId="0" fontId="28" fillId="6" borderId="295" xfId="0" applyFont="1" applyFill="1" applyBorder="1" applyAlignment="1">
      <alignment horizontal="center" vertical="center"/>
    </xf>
    <xf numFmtId="0" fontId="32" fillId="4" borderId="167" xfId="0" applyFont="1" applyFill="1" applyBorder="1" applyAlignment="1">
      <alignment horizontal="center" vertical="center" textRotation="90" wrapText="1"/>
    </xf>
    <xf numFmtId="0" fontId="32" fillId="4" borderId="219" xfId="0" applyFont="1" applyFill="1" applyBorder="1" applyAlignment="1">
      <alignment horizontal="center" vertical="center" textRotation="90" wrapText="1"/>
    </xf>
    <xf numFmtId="0" fontId="32" fillId="0" borderId="26" xfId="0" applyFont="1" applyBorder="1" applyAlignment="1">
      <alignment horizontal="center" vertical="center" wrapText="1"/>
    </xf>
    <xf numFmtId="0" fontId="32" fillId="0" borderId="169"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169" xfId="0" applyFont="1" applyBorder="1" applyAlignment="1">
      <alignment horizontal="center" vertical="center" wrapText="1"/>
    </xf>
    <xf numFmtId="0" fontId="28" fillId="0" borderId="30" xfId="0" applyFont="1" applyBorder="1" applyAlignment="1">
      <alignment horizontal="center" vertical="center" wrapText="1"/>
    </xf>
    <xf numFmtId="0" fontId="23" fillId="4" borderId="146" xfId="0" applyFont="1" applyFill="1" applyBorder="1" applyAlignment="1">
      <alignment horizontal="center" vertical="center" textRotation="90" wrapText="1"/>
    </xf>
    <xf numFmtId="0" fontId="23" fillId="4" borderId="332" xfId="0" applyFont="1" applyFill="1" applyBorder="1" applyAlignment="1">
      <alignment horizontal="center" vertical="center" textRotation="90" wrapText="1"/>
    </xf>
    <xf numFmtId="0" fontId="23" fillId="4" borderId="152" xfId="0" applyFont="1" applyFill="1" applyBorder="1" applyAlignment="1">
      <alignment horizontal="center" vertical="center" textRotation="90" wrapText="1"/>
    </xf>
    <xf numFmtId="0" fontId="23" fillId="4" borderId="147" xfId="0" applyFont="1" applyFill="1" applyBorder="1" applyAlignment="1">
      <alignment horizontal="center" vertical="center" textRotation="90" wrapText="1"/>
    </xf>
    <xf numFmtId="0" fontId="23" fillId="4" borderId="153" xfId="0" applyFont="1" applyFill="1" applyBorder="1" applyAlignment="1">
      <alignment horizontal="center" vertical="center" textRotation="90" wrapText="1"/>
    </xf>
    <xf numFmtId="0" fontId="49" fillId="4" borderId="26" xfId="0" applyFont="1" applyFill="1" applyBorder="1" applyAlignment="1">
      <alignment horizontal="center" vertical="center" wrapText="1"/>
    </xf>
    <xf numFmtId="0" fontId="49" fillId="4" borderId="169" xfId="0" applyFont="1" applyFill="1" applyBorder="1" applyAlignment="1">
      <alignment horizontal="center" vertical="center" wrapText="1"/>
    </xf>
    <xf numFmtId="0" fontId="50" fillId="4" borderId="26" xfId="0" applyFont="1" applyFill="1" applyBorder="1" applyAlignment="1">
      <alignment horizontal="center" vertical="center" wrapText="1"/>
    </xf>
    <xf numFmtId="0" fontId="50" fillId="4" borderId="27" xfId="0" applyFont="1" applyFill="1" applyBorder="1" applyAlignment="1">
      <alignment horizontal="center" vertical="center" wrapText="1"/>
    </xf>
    <xf numFmtId="0" fontId="50" fillId="4" borderId="169" xfId="0" applyFont="1" applyFill="1" applyBorder="1" applyAlignment="1">
      <alignment horizontal="center" vertical="center" wrapText="1"/>
    </xf>
    <xf numFmtId="0" fontId="23" fillId="4" borderId="110" xfId="0" applyFont="1" applyFill="1" applyBorder="1" applyAlignment="1">
      <alignment horizontal="center" vertical="center" textRotation="90" wrapText="1"/>
    </xf>
    <xf numFmtId="0" fontId="23" fillId="4" borderId="100" xfId="0" applyFont="1" applyFill="1" applyBorder="1" applyAlignment="1">
      <alignment horizontal="center" vertical="center" textRotation="90" wrapText="1"/>
    </xf>
    <xf numFmtId="0" fontId="28" fillId="4" borderId="26" xfId="0" applyFont="1" applyFill="1" applyBorder="1" applyAlignment="1">
      <alignment horizontal="left" vertical="center" wrapText="1"/>
    </xf>
    <xf numFmtId="0" fontId="28" fillId="4" borderId="27" xfId="0" applyFont="1" applyFill="1" applyBorder="1" applyAlignment="1">
      <alignment horizontal="left" vertical="center" wrapText="1"/>
    </xf>
    <xf numFmtId="0" fontId="28" fillId="4" borderId="30" xfId="0" applyFont="1" applyFill="1" applyBorder="1" applyAlignment="1">
      <alignment horizontal="left" vertical="center" wrapText="1"/>
    </xf>
    <xf numFmtId="0" fontId="32" fillId="0" borderId="176" xfId="0" applyFont="1" applyBorder="1" applyAlignment="1">
      <alignment horizontal="center" vertical="center" wrapText="1"/>
    </xf>
    <xf numFmtId="0" fontId="32" fillId="0" borderId="174" xfId="0" applyFont="1" applyBorder="1" applyAlignment="1">
      <alignment horizontal="center" vertical="center" wrapText="1"/>
    </xf>
    <xf numFmtId="0" fontId="28" fillId="4" borderId="176" xfId="0" applyFont="1" applyFill="1" applyBorder="1" applyAlignment="1">
      <alignment horizontal="left" vertical="center" wrapText="1"/>
    </xf>
    <xf numFmtId="0" fontId="28" fillId="4" borderId="103" xfId="0" applyFont="1" applyFill="1" applyBorder="1" applyAlignment="1">
      <alignment horizontal="left" vertical="center" wrapText="1"/>
    </xf>
    <xf numFmtId="0" fontId="28" fillId="4" borderId="104" xfId="0" applyFont="1" applyFill="1" applyBorder="1" applyAlignment="1">
      <alignment horizontal="left" vertical="center" wrapText="1"/>
    </xf>
    <xf numFmtId="0" fontId="23" fillId="8" borderId="24" xfId="0" applyFont="1" applyFill="1" applyBorder="1" applyAlignment="1">
      <alignment horizontal="center" vertical="center" wrapText="1"/>
    </xf>
    <xf numFmtId="0" fontId="23" fillId="8" borderId="46" xfId="0" applyFont="1" applyFill="1" applyBorder="1" applyAlignment="1">
      <alignment horizontal="center" vertical="center" wrapText="1"/>
    </xf>
    <xf numFmtId="0" fontId="23" fillId="8" borderId="167" xfId="0" applyFont="1" applyFill="1" applyBorder="1" applyAlignment="1">
      <alignment horizontal="center" vertical="center" wrapText="1"/>
    </xf>
    <xf numFmtId="0" fontId="28" fillId="0" borderId="140"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92" xfId="0" applyFont="1" applyBorder="1" applyAlignment="1">
      <alignment horizontal="center" vertical="center" wrapText="1"/>
    </xf>
    <xf numFmtId="0" fontId="28" fillId="0" borderId="176" xfId="0" applyFont="1" applyBorder="1" applyAlignment="1">
      <alignment horizontal="center" vertical="center" wrapText="1"/>
    </xf>
    <xf numFmtId="0" fontId="28" fillId="0" borderId="103" xfId="0" applyFont="1" applyBorder="1" applyAlignment="1">
      <alignment horizontal="center" vertical="center" wrapText="1"/>
    </xf>
    <xf numFmtId="0" fontId="28" fillId="0" borderId="174" xfId="0" applyFont="1" applyBorder="1" applyAlignment="1">
      <alignment horizontal="center" vertical="center" wrapText="1"/>
    </xf>
    <xf numFmtId="0" fontId="28" fillId="0" borderId="104"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41" xfId="0" applyFont="1" applyBorder="1" applyAlignment="1">
      <alignment horizontal="center" vertical="center" wrapText="1"/>
    </xf>
    <xf numFmtId="0" fontId="28" fillId="0" borderId="141" xfId="0" applyFont="1" applyBorder="1" applyAlignment="1">
      <alignment horizontal="center" vertical="center" wrapText="1"/>
    </xf>
    <xf numFmtId="0" fontId="28" fillId="0" borderId="26" xfId="0" applyFont="1" applyBorder="1" applyAlignment="1">
      <alignment horizontal="left" vertical="center" wrapText="1"/>
    </xf>
    <xf numFmtId="0" fontId="28" fillId="0" borderId="27" xfId="0" applyFont="1" applyBorder="1" applyAlignment="1">
      <alignment horizontal="left" vertical="center" wrapText="1"/>
    </xf>
    <xf numFmtId="0" fontId="28" fillId="0" borderId="169" xfId="0" applyFont="1" applyBorder="1" applyAlignment="1">
      <alignment horizontal="left" vertical="center" wrapText="1"/>
    </xf>
    <xf numFmtId="0" fontId="28" fillId="4" borderId="26" xfId="0" applyFont="1" applyFill="1" applyBorder="1" applyAlignment="1">
      <alignment horizontal="center" vertical="center"/>
    </xf>
    <xf numFmtId="0" fontId="28" fillId="4" borderId="169" xfId="0" applyFont="1" applyFill="1" applyBorder="1" applyAlignment="1">
      <alignment horizontal="center" vertical="center"/>
    </xf>
    <xf numFmtId="0" fontId="28" fillId="4" borderId="140" xfId="0" applyFont="1" applyFill="1" applyBorder="1" applyAlignment="1">
      <alignment horizontal="center" vertical="center"/>
    </xf>
    <xf numFmtId="0" fontId="28" fillId="4" borderId="141" xfId="0" applyFont="1" applyFill="1" applyBorder="1" applyAlignment="1">
      <alignment horizontal="center" vertical="center"/>
    </xf>
    <xf numFmtId="0" fontId="28" fillId="3" borderId="26" xfId="0" applyFont="1" applyFill="1" applyBorder="1" applyAlignment="1">
      <alignment horizontal="center" vertical="center"/>
    </xf>
    <xf numFmtId="0" fontId="28" fillId="3" borderId="169" xfId="0" applyFont="1" applyFill="1" applyBorder="1" applyAlignment="1">
      <alignment horizontal="center" vertical="center"/>
    </xf>
    <xf numFmtId="0" fontId="28" fillId="3" borderId="27" xfId="0" applyFont="1" applyFill="1" applyBorder="1" applyAlignment="1">
      <alignment horizontal="center" vertical="center"/>
    </xf>
    <xf numFmtId="14" fontId="28" fillId="3" borderId="170" xfId="0" applyNumberFormat="1" applyFont="1" applyFill="1" applyBorder="1" applyAlignment="1">
      <alignment horizontal="center" vertical="center"/>
    </xf>
    <xf numFmtId="14" fontId="28" fillId="3" borderId="26" xfId="0" applyNumberFormat="1" applyFont="1" applyFill="1" applyBorder="1" applyAlignment="1">
      <alignment horizontal="center" vertical="center"/>
    </xf>
    <xf numFmtId="14" fontId="28" fillId="3" borderId="27" xfId="0" applyNumberFormat="1" applyFont="1" applyFill="1" applyBorder="1" applyAlignment="1">
      <alignment horizontal="center" vertical="center"/>
    </xf>
    <xf numFmtId="14" fontId="28" fillId="3" borderId="30" xfId="0" applyNumberFormat="1" applyFont="1" applyFill="1" applyBorder="1" applyAlignment="1">
      <alignment horizontal="center" vertical="center"/>
    </xf>
    <xf numFmtId="0" fontId="2" fillId="0" borderId="140" xfId="0" applyFont="1" applyBorder="1" applyAlignment="1">
      <alignment horizontal="center" vertical="center"/>
    </xf>
    <xf numFmtId="0" fontId="2" fillId="0" borderId="92" xfId="0" applyFont="1" applyBorder="1" applyAlignment="1">
      <alignment horizontal="center" vertical="center"/>
    </xf>
    <xf numFmtId="14" fontId="28" fillId="0" borderId="333" xfId="0" applyNumberFormat="1" applyFont="1" applyBorder="1" applyAlignment="1">
      <alignment horizontal="center" vertical="center"/>
    </xf>
    <xf numFmtId="14" fontId="28" fillId="0" borderId="334" xfId="0" applyNumberFormat="1" applyFont="1" applyBorder="1" applyAlignment="1">
      <alignment horizontal="center" vertical="center"/>
    </xf>
    <xf numFmtId="0" fontId="32" fillId="4" borderId="24" xfId="0" applyFont="1" applyFill="1" applyBorder="1" applyAlignment="1">
      <alignment horizontal="center" vertical="center" textRotation="90" wrapText="1"/>
    </xf>
    <xf numFmtId="0" fontId="32" fillId="4" borderId="31" xfId="0" applyFont="1" applyFill="1" applyBorder="1" applyAlignment="1">
      <alignment horizontal="center" vertical="center" textRotation="90" wrapText="1"/>
    </xf>
    <xf numFmtId="0" fontId="32" fillId="4" borderId="38" xfId="0" applyFont="1" applyFill="1" applyBorder="1" applyAlignment="1">
      <alignment horizontal="center" vertical="center" textRotation="90" wrapText="1"/>
    </xf>
    <xf numFmtId="14" fontId="28" fillId="0" borderId="153" xfId="0" applyNumberFormat="1" applyFont="1" applyBorder="1" applyAlignment="1">
      <alignment horizontal="center" vertical="center"/>
    </xf>
    <xf numFmtId="14" fontId="28" fillId="0" borderId="159" xfId="0" applyNumberFormat="1" applyFont="1" applyBorder="1" applyAlignment="1">
      <alignment horizontal="center" vertical="center"/>
    </xf>
    <xf numFmtId="0" fontId="23" fillId="4" borderId="136" xfId="0" applyFont="1" applyFill="1" applyBorder="1" applyAlignment="1">
      <alignment horizontal="center" vertical="center"/>
    </xf>
    <xf numFmtId="0" fontId="23" fillId="4" borderId="134" xfId="0" applyFont="1" applyFill="1" applyBorder="1" applyAlignment="1">
      <alignment horizontal="center" vertical="center"/>
    </xf>
    <xf numFmtId="0" fontId="23" fillId="4" borderId="135" xfId="0" applyFont="1" applyFill="1" applyBorder="1" applyAlignment="1">
      <alignment horizontal="center" vertical="center"/>
    </xf>
    <xf numFmtId="0" fontId="23" fillId="4" borderId="139" xfId="0" applyFont="1" applyFill="1" applyBorder="1" applyAlignment="1">
      <alignment horizontal="center" vertical="center"/>
    </xf>
    <xf numFmtId="0" fontId="23" fillId="6" borderId="140" xfId="0" applyFont="1" applyFill="1" applyBorder="1" applyAlignment="1">
      <alignment horizontal="center" vertical="center"/>
    </xf>
    <xf numFmtId="0" fontId="23" fillId="6" borderId="91" xfId="0" applyFont="1" applyFill="1" applyBorder="1" applyAlignment="1">
      <alignment horizontal="center" vertical="center"/>
    </xf>
    <xf numFmtId="0" fontId="23" fillId="6" borderId="141" xfId="0" applyFont="1" applyFill="1" applyBorder="1" applyAlignment="1">
      <alignment horizontal="center" vertical="center"/>
    </xf>
    <xf numFmtId="0" fontId="23" fillId="4" borderId="140" xfId="0" applyFont="1" applyFill="1" applyBorder="1" applyAlignment="1">
      <alignment horizontal="center" vertical="center"/>
    </xf>
    <xf numFmtId="0" fontId="23" fillId="4" borderId="91" xfId="0" applyFont="1" applyFill="1" applyBorder="1" applyAlignment="1">
      <alignment horizontal="center" vertical="center"/>
    </xf>
    <xf numFmtId="0" fontId="23" fillId="4" borderId="141" xfId="0" applyFont="1" applyFill="1" applyBorder="1" applyAlignment="1">
      <alignment horizontal="center" vertical="center"/>
    </xf>
    <xf numFmtId="0" fontId="23" fillId="4" borderId="92" xfId="0" applyFont="1" applyFill="1" applyBorder="1" applyAlignment="1">
      <alignment horizontal="center" vertical="center"/>
    </xf>
    <xf numFmtId="0" fontId="32" fillId="4" borderId="24" xfId="0" applyFont="1" applyFill="1" applyBorder="1" applyAlignment="1">
      <alignment horizontal="center" vertical="center" textRotation="90"/>
    </xf>
    <xf numFmtId="0" fontId="32" fillId="4" borderId="31" xfId="0" applyFont="1" applyFill="1" applyBorder="1" applyAlignment="1">
      <alignment horizontal="center" vertical="center" textRotation="90"/>
    </xf>
    <xf numFmtId="0" fontId="32" fillId="4" borderId="38" xfId="0" applyFont="1" applyFill="1" applyBorder="1" applyAlignment="1">
      <alignment horizontal="center" vertical="center" textRotation="90"/>
    </xf>
    <xf numFmtId="0" fontId="23" fillId="4" borderId="147" xfId="0" applyFont="1" applyFill="1" applyBorder="1" applyAlignment="1">
      <alignment horizontal="center" vertical="center" textRotation="90"/>
    </xf>
    <xf numFmtId="0" fontId="23" fillId="4" borderId="315" xfId="0" applyFont="1" applyFill="1" applyBorder="1" applyAlignment="1">
      <alignment horizontal="center" vertical="center" textRotation="90"/>
    </xf>
    <xf numFmtId="0" fontId="23" fillId="4" borderId="315" xfId="0" applyFont="1" applyFill="1" applyBorder="1" applyAlignment="1">
      <alignment horizontal="center" vertical="center" textRotation="90" wrapText="1"/>
    </xf>
    <xf numFmtId="0" fontId="32" fillId="4" borderId="26" xfId="0" applyFont="1" applyFill="1" applyBorder="1" applyAlignment="1">
      <alignment horizontal="center" vertical="center" textRotation="90"/>
    </xf>
    <xf numFmtId="0" fontId="32" fillId="4" borderId="169" xfId="0" applyFont="1" applyFill="1" applyBorder="1" applyAlignment="1">
      <alignment horizontal="center" vertical="center" textRotation="90"/>
    </xf>
    <xf numFmtId="0" fontId="32" fillId="4" borderId="27" xfId="0" applyFont="1" applyFill="1" applyBorder="1" applyAlignment="1">
      <alignment horizontal="center" vertical="center" textRotation="90" wrapText="1"/>
    </xf>
    <xf numFmtId="0" fontId="23" fillId="4" borderId="148" xfId="0" applyFont="1" applyFill="1" applyBorder="1" applyAlignment="1">
      <alignment horizontal="center" vertical="center" textRotation="90"/>
    </xf>
    <xf numFmtId="0" fontId="23" fillId="4" borderId="46" xfId="0" applyFont="1" applyFill="1" applyBorder="1" applyAlignment="1">
      <alignment horizontal="center" vertical="center" textRotation="90"/>
    </xf>
    <xf numFmtId="0" fontId="23" fillId="4" borderId="167" xfId="0" applyFont="1" applyFill="1" applyBorder="1" applyAlignment="1">
      <alignment horizontal="center" vertical="center" textRotation="90"/>
    </xf>
    <xf numFmtId="0" fontId="23" fillId="4" borderId="82" xfId="0" applyFont="1" applyFill="1" applyBorder="1" applyAlignment="1">
      <alignment horizontal="center" vertical="center" textRotation="90"/>
    </xf>
    <xf numFmtId="0" fontId="23" fillId="4" borderId="79" xfId="0" applyFont="1" applyFill="1" applyBorder="1" applyAlignment="1">
      <alignment horizontal="center" vertical="center" textRotation="90"/>
    </xf>
    <xf numFmtId="0" fontId="23" fillId="4" borderId="83" xfId="0" applyFont="1" applyFill="1" applyBorder="1" applyAlignment="1">
      <alignment horizontal="center" vertical="center" textRotation="90"/>
    </xf>
    <xf numFmtId="0" fontId="23" fillId="6" borderId="136" xfId="0" applyFont="1" applyFill="1" applyBorder="1" applyAlignment="1">
      <alignment horizontal="left" vertical="center"/>
    </xf>
    <xf numFmtId="0" fontId="23" fillId="6" borderId="134" xfId="0" applyFont="1" applyFill="1" applyBorder="1" applyAlignment="1">
      <alignment horizontal="left" vertical="center"/>
    </xf>
    <xf numFmtId="0" fontId="23" fillId="6" borderId="135" xfId="0" applyFont="1" applyFill="1" applyBorder="1" applyAlignment="1">
      <alignment horizontal="left" vertical="center"/>
    </xf>
    <xf numFmtId="0" fontId="23" fillId="6" borderId="176" xfId="0" applyFont="1" applyFill="1" applyBorder="1" applyAlignment="1">
      <alignment horizontal="center" vertical="center"/>
    </xf>
    <xf numFmtId="0" fontId="23" fillId="6" borderId="103" xfId="0" applyFont="1" applyFill="1" applyBorder="1" applyAlignment="1">
      <alignment horizontal="center" vertical="center"/>
    </xf>
    <xf numFmtId="0" fontId="23" fillId="6" borderId="174" xfId="0" applyFont="1" applyFill="1" applyBorder="1" applyAlignment="1">
      <alignment horizontal="center" vertical="center"/>
    </xf>
    <xf numFmtId="0" fontId="23" fillId="4" borderId="176" xfId="0" applyFont="1" applyFill="1" applyBorder="1" applyAlignment="1">
      <alignment horizontal="center" vertical="center"/>
    </xf>
    <xf numFmtId="0" fontId="23" fillId="4" borderId="103" xfId="0" applyFont="1" applyFill="1" applyBorder="1" applyAlignment="1">
      <alignment horizontal="center" vertical="center"/>
    </xf>
    <xf numFmtId="0" fontId="23" fillId="4" borderId="174" xfId="0" applyFont="1" applyFill="1" applyBorder="1" applyAlignment="1">
      <alignment horizontal="center" vertical="center"/>
    </xf>
    <xf numFmtId="0" fontId="23" fillId="4" borderId="104" xfId="0" applyFont="1" applyFill="1" applyBorder="1" applyAlignment="1">
      <alignment horizontal="center" vertical="center"/>
    </xf>
    <xf numFmtId="0" fontId="23" fillId="8" borderId="5" xfId="0" applyFont="1" applyFill="1" applyBorder="1" applyAlignment="1">
      <alignment horizontal="center" vertical="center"/>
    </xf>
    <xf numFmtId="0" fontId="28" fillId="8" borderId="3" xfId="0" applyFont="1" applyFill="1" applyBorder="1" applyAlignment="1">
      <alignment horizontal="center" vertical="center" wrapText="1"/>
    </xf>
    <xf numFmtId="0" fontId="28" fillId="8" borderId="4" xfId="0" applyFont="1" applyFill="1" applyBorder="1" applyAlignment="1">
      <alignment horizontal="center" vertical="center" wrapText="1"/>
    </xf>
    <xf numFmtId="0" fontId="36" fillId="7" borderId="3" xfId="0" applyFont="1" applyFill="1" applyBorder="1" applyAlignment="1">
      <alignment horizontal="center"/>
    </xf>
    <xf numFmtId="0" fontId="36" fillId="7" borderId="4" xfId="0" applyFont="1" applyFill="1" applyBorder="1" applyAlignment="1">
      <alignment horizontal="center"/>
    </xf>
    <xf numFmtId="0" fontId="36" fillId="7" borderId="5" xfId="0" applyFont="1" applyFill="1" applyBorder="1" applyAlignment="1">
      <alignment horizontal="center"/>
    </xf>
    <xf numFmtId="0" fontId="28" fillId="7" borderId="3" xfId="0" applyFont="1" applyFill="1" applyBorder="1" applyAlignment="1">
      <alignment horizontal="center" wrapText="1"/>
    </xf>
    <xf numFmtId="0" fontId="28" fillId="7" borderId="4" xfId="0" applyFont="1" applyFill="1" applyBorder="1" applyAlignment="1">
      <alignment horizontal="center" wrapText="1"/>
    </xf>
    <xf numFmtId="0" fontId="28" fillId="7" borderId="5" xfId="0" applyFont="1" applyFill="1" applyBorder="1" applyAlignment="1">
      <alignment horizontal="center" wrapText="1"/>
    </xf>
    <xf numFmtId="0" fontId="2" fillId="6" borderId="157" xfId="0" applyFont="1" applyFill="1" applyBorder="1" applyAlignment="1">
      <alignment horizontal="center"/>
    </xf>
    <xf numFmtId="0" fontId="2" fillId="6" borderId="282" xfId="0" applyFont="1" applyFill="1" applyBorder="1" applyAlignment="1">
      <alignment horizontal="center"/>
    </xf>
    <xf numFmtId="0" fontId="28" fillId="7" borderId="297" xfId="0" applyFont="1" applyFill="1" applyBorder="1" applyAlignment="1">
      <alignment horizontal="center"/>
    </xf>
    <xf numFmtId="0" fontId="28" fillId="7" borderId="298" xfId="0" applyFont="1" applyFill="1" applyBorder="1" applyAlignment="1">
      <alignment horizontal="center"/>
    </xf>
    <xf numFmtId="49" fontId="28" fillId="6" borderId="299" xfId="0" applyNumberFormat="1" applyFont="1" applyFill="1" applyBorder="1" applyAlignment="1">
      <alignment horizontal="center"/>
    </xf>
    <xf numFmtId="49" fontId="28" fillId="6" borderId="300" xfId="0" applyNumberFormat="1" applyFont="1" applyFill="1" applyBorder="1" applyAlignment="1">
      <alignment horizontal="center"/>
    </xf>
    <xf numFmtId="0" fontId="28" fillId="6" borderId="300" xfId="0" applyFont="1" applyFill="1" applyBorder="1" applyAlignment="1">
      <alignment horizontal="center" wrapText="1"/>
    </xf>
    <xf numFmtId="0" fontId="28" fillId="6" borderId="300" xfId="0" applyFont="1" applyFill="1" applyBorder="1" applyAlignment="1">
      <alignment horizontal="center"/>
    </xf>
    <xf numFmtId="0" fontId="28" fillId="6" borderId="301" xfId="0" applyFont="1" applyFill="1" applyBorder="1" applyAlignment="1">
      <alignment horizontal="center"/>
    </xf>
    <xf numFmtId="49" fontId="28" fillId="6" borderId="302" xfId="0" applyNumberFormat="1" applyFont="1" applyFill="1" applyBorder="1" applyAlignment="1">
      <alignment horizontal="center"/>
    </xf>
    <xf numFmtId="49" fontId="28" fillId="6" borderId="249" xfId="0" applyNumberFormat="1" applyFont="1" applyFill="1" applyBorder="1" applyAlignment="1">
      <alignment horizontal="center"/>
    </xf>
    <xf numFmtId="0" fontId="28" fillId="6" borderId="249" xfId="0" applyFont="1" applyFill="1" applyBorder="1" applyAlignment="1">
      <alignment horizontal="center"/>
    </xf>
    <xf numFmtId="0" fontId="28" fillId="6" borderId="252" xfId="0" applyFont="1" applyFill="1" applyBorder="1" applyAlignment="1">
      <alignment horizontal="center"/>
    </xf>
    <xf numFmtId="49" fontId="28" fillId="6" borderId="303" xfId="0" applyNumberFormat="1" applyFont="1" applyFill="1" applyBorder="1" applyAlignment="1">
      <alignment horizontal="center"/>
    </xf>
    <xf numFmtId="49" fontId="28" fillId="6" borderId="98" xfId="0" applyNumberFormat="1" applyFont="1" applyFill="1" applyBorder="1" applyAlignment="1">
      <alignment horizontal="center"/>
    </xf>
    <xf numFmtId="0" fontId="28" fillId="6" borderId="98" xfId="0" applyFont="1" applyFill="1" applyBorder="1" applyAlignment="1">
      <alignment horizontal="center"/>
    </xf>
    <xf numFmtId="0" fontId="28" fillId="6" borderId="99" xfId="0" applyFont="1" applyFill="1" applyBorder="1" applyAlignment="1">
      <alignment horizontal="center"/>
    </xf>
    <xf numFmtId="0" fontId="28" fillId="6" borderId="304" xfId="0" applyFont="1" applyFill="1" applyBorder="1" applyAlignment="1">
      <alignment horizontal="center"/>
    </xf>
    <xf numFmtId="0" fontId="28" fillId="6" borderId="245" xfId="0" applyFont="1" applyFill="1" applyBorder="1" applyAlignment="1">
      <alignment horizontal="center"/>
    </xf>
    <xf numFmtId="0" fontId="28" fillId="6" borderId="305" xfId="0" applyFont="1" applyFill="1" applyBorder="1" applyAlignment="1">
      <alignment horizontal="center"/>
    </xf>
    <xf numFmtId="0" fontId="28" fillId="6" borderId="247" xfId="0" applyFont="1" applyFill="1" applyBorder="1" applyAlignment="1">
      <alignment horizontal="center"/>
    </xf>
    <xf numFmtId="0" fontId="28" fillId="6" borderId="306" xfId="0" applyFont="1" applyFill="1" applyBorder="1" applyAlignment="1">
      <alignment horizontal="center"/>
    </xf>
    <xf numFmtId="0" fontId="28" fillId="6" borderId="91" xfId="0" applyFont="1" applyFill="1" applyBorder="1" applyAlignment="1">
      <alignment horizontal="center"/>
    </xf>
    <xf numFmtId="0" fontId="28" fillId="6" borderId="251" xfId="0" applyFont="1" applyFill="1" applyBorder="1" applyAlignment="1">
      <alignment horizontal="center"/>
    </xf>
    <xf numFmtId="0" fontId="28" fillId="6" borderId="92" xfId="0" applyFont="1" applyFill="1" applyBorder="1" applyAlignment="1">
      <alignment horizontal="center"/>
    </xf>
    <xf numFmtId="0" fontId="28" fillId="7" borderId="132" xfId="0" applyFont="1" applyFill="1" applyBorder="1" applyAlignment="1">
      <alignment horizontal="center"/>
    </xf>
    <xf numFmtId="0" fontId="28" fillId="7" borderId="48" xfId="0" applyFont="1" applyFill="1" applyBorder="1" applyAlignment="1">
      <alignment horizontal="center"/>
    </xf>
    <xf numFmtId="0" fontId="28" fillId="7" borderId="105" xfId="0" applyFont="1" applyFill="1" applyBorder="1" applyAlignment="1">
      <alignment horizontal="center"/>
    </xf>
    <xf numFmtId="0" fontId="28" fillId="7" borderId="49" xfId="0" applyFont="1" applyFill="1" applyBorder="1" applyAlignment="1">
      <alignment horizontal="center"/>
    </xf>
    <xf numFmtId="0" fontId="28" fillId="0" borderId="65" xfId="0" applyFont="1" applyBorder="1" applyAlignment="1">
      <alignment horizontal="center"/>
    </xf>
    <xf numFmtId="0" fontId="28" fillId="0" borderId="36" xfId="0" applyFont="1" applyBorder="1" applyAlignment="1">
      <alignment horizontal="center"/>
    </xf>
    <xf numFmtId="0" fontId="28" fillId="0" borderId="66" xfId="0" applyFont="1" applyBorder="1" applyAlignment="1">
      <alignment horizontal="center"/>
    </xf>
    <xf numFmtId="0" fontId="28" fillId="7" borderId="210" xfId="0" applyFont="1" applyFill="1" applyBorder="1" applyAlignment="1">
      <alignment horizontal="left"/>
    </xf>
    <xf numFmtId="0" fontId="28" fillId="7" borderId="211" xfId="0" applyFont="1" applyFill="1" applyBorder="1" applyAlignment="1">
      <alignment horizontal="left"/>
    </xf>
    <xf numFmtId="0" fontId="28" fillId="7" borderId="212" xfId="0" applyFont="1" applyFill="1" applyBorder="1" applyAlignment="1">
      <alignment horizontal="left"/>
    </xf>
    <xf numFmtId="0" fontId="28" fillId="7" borderId="213" xfId="0" applyFont="1" applyFill="1" applyBorder="1" applyAlignment="1">
      <alignment horizontal="left"/>
    </xf>
    <xf numFmtId="0" fontId="28" fillId="7" borderId="215" xfId="0" applyFont="1" applyFill="1" applyBorder="1" applyAlignment="1">
      <alignment horizontal="left"/>
    </xf>
    <xf numFmtId="0" fontId="28" fillId="7" borderId="216" xfId="0" applyFont="1" applyFill="1" applyBorder="1" applyAlignment="1">
      <alignment horizontal="left"/>
    </xf>
    <xf numFmtId="0" fontId="28" fillId="7" borderId="217" xfId="0" applyFont="1" applyFill="1" applyBorder="1" applyAlignment="1">
      <alignment horizontal="left"/>
    </xf>
    <xf numFmtId="0" fontId="28" fillId="7" borderId="218" xfId="0" applyFont="1" applyFill="1" applyBorder="1" applyAlignment="1">
      <alignment horizontal="left"/>
    </xf>
    <xf numFmtId="14" fontId="28" fillId="0" borderId="70" xfId="0" applyNumberFormat="1" applyFont="1" applyBorder="1" applyAlignment="1">
      <alignment horizontal="center"/>
    </xf>
    <xf numFmtId="0" fontId="28" fillId="0" borderId="71" xfId="0" applyFont="1" applyBorder="1" applyAlignment="1">
      <alignment horizontal="center"/>
    </xf>
    <xf numFmtId="0" fontId="28" fillId="0" borderId="73" xfId="0" applyFont="1" applyBorder="1" applyAlignment="1">
      <alignment horizontal="center"/>
    </xf>
    <xf numFmtId="0" fontId="28" fillId="6" borderId="307" xfId="0" applyFont="1" applyFill="1" applyBorder="1" applyAlignment="1">
      <alignment horizontal="center"/>
    </xf>
    <xf numFmtId="0" fontId="28" fillId="6" borderId="103" xfId="0" applyFont="1" applyFill="1" applyBorder="1" applyAlignment="1">
      <alignment horizontal="center"/>
    </xf>
    <xf numFmtId="0" fontId="28" fillId="6" borderId="265" xfId="0" applyFont="1" applyFill="1" applyBorder="1" applyAlignment="1">
      <alignment horizontal="center"/>
    </xf>
    <xf numFmtId="0" fontId="28" fillId="6" borderId="104" xfId="0" applyFont="1" applyFill="1" applyBorder="1" applyAlignment="1">
      <alignment horizontal="center"/>
    </xf>
    <xf numFmtId="0" fontId="28" fillId="7" borderId="200" xfId="0" applyFont="1" applyFill="1" applyBorder="1" applyAlignment="1">
      <alignment horizontal="left"/>
    </xf>
    <xf numFmtId="0" fontId="28" fillId="7" borderId="201" xfId="0" applyFont="1" applyFill="1" applyBorder="1" applyAlignment="1">
      <alignment horizontal="left"/>
    </xf>
    <xf numFmtId="0" fontId="28" fillId="7" borderId="202" xfId="0" applyFont="1" applyFill="1" applyBorder="1" applyAlignment="1">
      <alignment horizontal="left"/>
    </xf>
    <xf numFmtId="0" fontId="28" fillId="7" borderId="203" xfId="0" applyFont="1" applyFill="1" applyBorder="1" applyAlignment="1">
      <alignment horizontal="left"/>
    </xf>
    <xf numFmtId="0" fontId="28" fillId="0" borderId="204" xfId="0" applyFont="1" applyBorder="1" applyAlignment="1">
      <alignment horizontal="center"/>
    </xf>
    <xf numFmtId="0" fontId="28" fillId="0" borderId="205" xfId="0" applyFont="1" applyBorder="1" applyAlignment="1">
      <alignment horizontal="center"/>
    </xf>
    <xf numFmtId="0" fontId="28" fillId="0" borderId="206" xfId="0" applyFont="1" applyBorder="1" applyAlignment="1">
      <alignment horizontal="center"/>
    </xf>
    <xf numFmtId="0" fontId="28" fillId="0" borderId="2" xfId="0" applyFont="1" applyBorder="1" applyAlignment="1">
      <alignment horizontal="center"/>
    </xf>
    <xf numFmtId="0" fontId="28" fillId="0" borderId="219" xfId="0" applyFont="1" applyBorder="1" applyAlignment="1">
      <alignment horizontal="center"/>
    </xf>
    <xf numFmtId="0" fontId="28" fillId="6" borderId="65" xfId="0" applyFont="1" applyFill="1" applyBorder="1" applyAlignment="1">
      <alignment horizontal="left" vertical="center"/>
    </xf>
    <xf numFmtId="0" fontId="28" fillId="6" borderId="36" xfId="0" applyFont="1" applyFill="1" applyBorder="1" applyAlignment="1">
      <alignment horizontal="left" vertical="center"/>
    </xf>
    <xf numFmtId="0" fontId="28" fillId="6" borderId="68" xfId="0" applyFont="1" applyFill="1" applyBorder="1" applyAlignment="1">
      <alignment horizontal="left" vertical="center"/>
    </xf>
    <xf numFmtId="0" fontId="28" fillId="6" borderId="353" xfId="0" applyFont="1" applyFill="1" applyBorder="1" applyAlignment="1">
      <alignment horizontal="left" vertical="center"/>
    </xf>
    <xf numFmtId="0" fontId="28" fillId="6" borderId="351" xfId="0" applyFont="1" applyFill="1" applyBorder="1" applyAlignment="1">
      <alignment horizontal="left" vertical="center"/>
    </xf>
    <xf numFmtId="0" fontId="28" fillId="6" borderId="354" xfId="0" applyFont="1" applyFill="1" applyBorder="1" applyAlignment="1">
      <alignment horizontal="left" vertical="center"/>
    </xf>
    <xf numFmtId="0" fontId="32" fillId="4" borderId="323" xfId="0" applyFont="1" applyFill="1" applyBorder="1" applyAlignment="1">
      <alignment horizontal="center" vertical="center" wrapText="1"/>
    </xf>
    <xf numFmtId="0" fontId="32" fillId="4" borderId="53" xfId="0" applyFont="1" applyFill="1" applyBorder="1" applyAlignment="1">
      <alignment horizontal="center" vertical="center" wrapText="1"/>
    </xf>
    <xf numFmtId="0" fontId="28" fillId="6" borderId="52" xfId="0" applyFont="1" applyFill="1" applyBorder="1" applyAlignment="1">
      <alignment horizontal="center" vertical="center"/>
    </xf>
    <xf numFmtId="0" fontId="28" fillId="6" borderId="53" xfId="0" applyFont="1" applyFill="1" applyBorder="1" applyAlignment="1">
      <alignment horizontal="center" vertical="center"/>
    </xf>
    <xf numFmtId="0" fontId="28" fillId="6" borderId="54" xfId="0" applyFont="1" applyFill="1" applyBorder="1" applyAlignment="1">
      <alignment horizontal="center" vertical="center"/>
    </xf>
    <xf numFmtId="0" fontId="28" fillId="6" borderId="57" xfId="0" applyFont="1" applyFill="1" applyBorder="1" applyAlignment="1">
      <alignment horizontal="center" vertical="center"/>
    </xf>
    <xf numFmtId="0" fontId="32" fillId="4" borderId="324" xfId="0" applyFont="1" applyFill="1" applyBorder="1" applyAlignment="1">
      <alignment horizontal="center" vertical="center"/>
    </xf>
    <xf numFmtId="0" fontId="28" fillId="6" borderId="129" xfId="0" applyFont="1" applyFill="1" applyBorder="1" applyAlignment="1">
      <alignment horizontal="center" vertical="center"/>
    </xf>
    <xf numFmtId="0" fontId="28" fillId="6" borderId="127" xfId="0" applyFont="1" applyFill="1" applyBorder="1" applyAlignment="1">
      <alignment horizontal="center" vertical="center"/>
    </xf>
    <xf numFmtId="0" fontId="28" fillId="6" borderId="128" xfId="0" applyFont="1" applyFill="1" applyBorder="1" applyAlignment="1">
      <alignment horizontal="center" vertical="center"/>
    </xf>
    <xf numFmtId="0" fontId="28" fillId="6" borderId="131" xfId="0" applyFont="1" applyFill="1" applyBorder="1" applyAlignment="1">
      <alignment horizontal="center" vertical="center"/>
    </xf>
    <xf numFmtId="0" fontId="32" fillId="4" borderId="76" xfId="0" applyFont="1" applyFill="1" applyBorder="1" applyAlignment="1">
      <alignment horizontal="center" vertical="center"/>
    </xf>
    <xf numFmtId="0" fontId="28" fillId="6" borderId="47" xfId="0" applyFont="1" applyFill="1" applyBorder="1" applyAlignment="1">
      <alignment horizontal="center" vertical="center"/>
    </xf>
    <xf numFmtId="0" fontId="28" fillId="6" borderId="48" xfId="0" applyFont="1" applyFill="1" applyBorder="1" applyAlignment="1">
      <alignment horizontal="center" vertical="center"/>
    </xf>
    <xf numFmtId="0" fontId="28" fillId="6" borderId="77" xfId="0" applyFont="1" applyFill="1" applyBorder="1" applyAlignment="1">
      <alignment horizontal="center" vertical="center"/>
    </xf>
    <xf numFmtId="0" fontId="28" fillId="6" borderId="49" xfId="0" applyFont="1" applyFill="1" applyBorder="1" applyAlignment="1">
      <alignment horizontal="center" vertical="center"/>
    </xf>
    <xf numFmtId="0" fontId="32" fillId="4" borderId="337" xfId="0" applyFont="1" applyFill="1" applyBorder="1" applyAlignment="1">
      <alignment horizontal="center" vertical="center"/>
    </xf>
    <xf numFmtId="0" fontId="32" fillId="4" borderId="338" xfId="0" applyFont="1" applyFill="1" applyBorder="1" applyAlignment="1">
      <alignment horizontal="center" vertical="center"/>
    </xf>
    <xf numFmtId="0" fontId="32" fillId="6" borderId="338" xfId="0" applyFont="1" applyFill="1" applyBorder="1" applyAlignment="1">
      <alignment horizontal="center" vertical="center"/>
    </xf>
    <xf numFmtId="0" fontId="32" fillId="6" borderId="339" xfId="0" applyFont="1" applyFill="1" applyBorder="1" applyAlignment="1">
      <alignment horizontal="center" vertical="center"/>
    </xf>
    <xf numFmtId="0" fontId="32" fillId="4" borderId="331" xfId="0" applyFont="1" applyFill="1" applyBorder="1" applyAlignment="1">
      <alignment horizontal="center" vertical="center" textRotation="90" wrapText="1"/>
    </xf>
    <xf numFmtId="0" fontId="32" fillId="4" borderId="297" xfId="0" applyFont="1" applyFill="1" applyBorder="1" applyAlignment="1">
      <alignment horizontal="center" vertical="center" textRotation="90" wrapText="1"/>
    </xf>
    <xf numFmtId="0" fontId="32" fillId="4" borderId="132" xfId="0" applyFont="1" applyFill="1" applyBorder="1" applyAlignment="1">
      <alignment horizontal="center" vertical="center" textRotation="90" wrapText="1"/>
    </xf>
    <xf numFmtId="0" fontId="32" fillId="4" borderId="48" xfId="0" applyFont="1" applyFill="1" applyBorder="1" applyAlignment="1">
      <alignment horizontal="center" vertical="center" textRotation="90" wrapText="1"/>
    </xf>
    <xf numFmtId="0" fontId="32" fillId="4" borderId="105" xfId="0" applyFont="1" applyFill="1" applyBorder="1" applyAlignment="1">
      <alignment horizontal="center" vertical="center" textRotation="90" wrapText="1"/>
    </xf>
    <xf numFmtId="0" fontId="32" fillId="4" borderId="49" xfId="0" applyFont="1" applyFill="1" applyBorder="1" applyAlignment="1">
      <alignment horizontal="center" vertical="center" textRotation="90" wrapText="1"/>
    </xf>
    <xf numFmtId="0" fontId="32" fillId="4" borderId="171" xfId="0" applyFont="1" applyFill="1" applyBorder="1" applyAlignment="1">
      <alignment horizontal="center" vertical="center"/>
    </xf>
    <xf numFmtId="0" fontId="32" fillId="4" borderId="172" xfId="0" applyFont="1" applyFill="1" applyBorder="1" applyAlignment="1">
      <alignment horizontal="center" vertical="center"/>
    </xf>
    <xf numFmtId="0" fontId="32" fillId="6" borderId="172" xfId="0" applyFont="1" applyFill="1" applyBorder="1" applyAlignment="1">
      <alignment horizontal="center" vertical="center"/>
    </xf>
    <xf numFmtId="0" fontId="32" fillId="6" borderId="288" xfId="0" applyFont="1" applyFill="1" applyBorder="1" applyAlignment="1">
      <alignment horizontal="center" vertical="center"/>
    </xf>
    <xf numFmtId="9" fontId="32" fillId="6" borderId="172" xfId="0" applyNumberFormat="1" applyFont="1" applyFill="1" applyBorder="1" applyAlignment="1">
      <alignment horizontal="center" vertical="center"/>
    </xf>
    <xf numFmtId="0" fontId="32" fillId="6" borderId="171" xfId="0" applyFont="1" applyFill="1" applyBorder="1" applyAlignment="1">
      <alignment horizontal="center" vertical="center"/>
    </xf>
    <xf numFmtId="0" fontId="32" fillId="4" borderId="288" xfId="0" applyFont="1" applyFill="1" applyBorder="1" applyAlignment="1">
      <alignment horizontal="center" vertical="center"/>
    </xf>
    <xf numFmtId="0" fontId="32" fillId="6" borderId="173" xfId="0" applyFont="1" applyFill="1" applyBorder="1" applyAlignment="1">
      <alignment horizontal="center" vertical="center"/>
    </xf>
    <xf numFmtId="0" fontId="32" fillId="6" borderId="175" xfId="0" applyFont="1" applyFill="1" applyBorder="1" applyAlignment="1">
      <alignment horizontal="center" vertical="center"/>
    </xf>
    <xf numFmtId="0" fontId="32" fillId="4" borderId="175" xfId="0" applyFont="1" applyFill="1" applyBorder="1" applyAlignment="1">
      <alignment horizontal="center" vertical="center"/>
    </xf>
    <xf numFmtId="0" fontId="32" fillId="4" borderId="289" xfId="0" applyFont="1" applyFill="1" applyBorder="1" applyAlignment="1">
      <alignment horizontal="center" vertical="center"/>
    </xf>
    <xf numFmtId="10" fontId="32" fillId="6" borderId="338" xfId="0" applyNumberFormat="1" applyFont="1" applyFill="1" applyBorder="1" applyAlignment="1">
      <alignment horizontal="center" vertical="center"/>
    </xf>
    <xf numFmtId="9" fontId="32" fillId="6" borderId="338" xfId="0" applyNumberFormat="1" applyFont="1" applyFill="1" applyBorder="1" applyAlignment="1">
      <alignment horizontal="center" vertical="center"/>
    </xf>
    <xf numFmtId="0" fontId="32" fillId="4" borderId="331" xfId="0" applyFont="1" applyFill="1" applyBorder="1" applyAlignment="1">
      <alignment horizontal="center" vertical="center" textRotation="90"/>
    </xf>
    <xf numFmtId="0" fontId="32" fillId="4" borderId="297" xfId="0" applyFont="1" applyFill="1" applyBorder="1" applyAlignment="1">
      <alignment horizontal="center" vertical="center" textRotation="90"/>
    </xf>
    <xf numFmtId="49" fontId="27" fillId="4" borderId="76" xfId="0" applyNumberFormat="1" applyFont="1" applyFill="1" applyBorder="1" applyAlignment="1">
      <alignment horizontal="center" vertical="center"/>
    </xf>
    <xf numFmtId="49" fontId="27" fillId="4" borderId="48" xfId="0" applyNumberFormat="1" applyFont="1" applyFill="1" applyBorder="1" applyAlignment="1">
      <alignment horizontal="center" vertical="center"/>
    </xf>
    <xf numFmtId="0" fontId="23" fillId="4" borderId="48" xfId="0" applyFont="1" applyFill="1" applyBorder="1" applyAlignment="1">
      <alignment horizontal="left" vertical="center"/>
    </xf>
    <xf numFmtId="0" fontId="23" fillId="4" borderId="49" xfId="0" applyFont="1" applyFill="1" applyBorder="1" applyAlignment="1">
      <alignment horizontal="left" vertical="center"/>
    </xf>
    <xf numFmtId="0" fontId="32" fillId="4" borderId="50" xfId="0" applyFont="1" applyFill="1" applyBorder="1" applyAlignment="1">
      <alignment horizontal="center" vertical="center" wrapText="1"/>
    </xf>
    <xf numFmtId="0" fontId="32" fillId="4" borderId="107" xfId="0" applyFont="1" applyFill="1" applyBorder="1" applyAlignment="1">
      <alignment horizontal="center" vertical="center" wrapText="1"/>
    </xf>
    <xf numFmtId="0" fontId="32" fillId="4" borderId="51" xfId="0" applyFont="1" applyFill="1" applyBorder="1" applyAlignment="1">
      <alignment horizontal="center" vertical="center" wrapText="1"/>
    </xf>
    <xf numFmtId="0" fontId="32" fillId="4" borderId="38" xfId="0" applyFont="1" applyFill="1" applyBorder="1" applyAlignment="1">
      <alignment horizontal="center" vertical="center" wrapText="1"/>
    </xf>
    <xf numFmtId="0" fontId="32" fillId="4" borderId="2" xfId="0" applyFont="1" applyFill="1" applyBorder="1" applyAlignment="1">
      <alignment horizontal="center" vertical="center" wrapText="1"/>
    </xf>
    <xf numFmtId="0" fontId="32" fillId="4" borderId="69" xfId="0" applyFont="1" applyFill="1" applyBorder="1" applyAlignment="1">
      <alignment horizontal="center" vertical="center" wrapText="1"/>
    </xf>
    <xf numFmtId="0" fontId="28" fillId="4" borderId="57" xfId="0" applyFont="1" applyFill="1" applyBorder="1" applyAlignment="1">
      <alignment horizontal="center" vertical="center"/>
    </xf>
    <xf numFmtId="0" fontId="28" fillId="4" borderId="246" xfId="0" applyFont="1" applyFill="1" applyBorder="1" applyAlignment="1">
      <alignment horizontal="center" vertical="center"/>
    </xf>
    <xf numFmtId="0" fontId="28" fillId="4" borderId="245" xfId="0" applyFont="1" applyFill="1" applyBorder="1" applyAlignment="1">
      <alignment horizontal="center" vertical="center"/>
    </xf>
    <xf numFmtId="0" fontId="28" fillId="4" borderId="247" xfId="0" applyFont="1" applyFill="1" applyBorder="1" applyAlignment="1">
      <alignment horizontal="center" vertical="center"/>
    </xf>
    <xf numFmtId="0" fontId="32" fillId="6" borderId="129" xfId="0" applyFont="1" applyFill="1" applyBorder="1" applyAlignment="1">
      <alignment horizontal="center" vertical="center"/>
    </xf>
    <xf numFmtId="0" fontId="32" fillId="6" borderId="127" xfId="0" applyFont="1" applyFill="1" applyBorder="1" applyAlignment="1">
      <alignment horizontal="center" vertical="center"/>
    </xf>
    <xf numFmtId="0" fontId="32" fillId="6" borderId="131" xfId="0" applyFont="1" applyFill="1" applyBorder="1" applyAlignment="1">
      <alignment horizontal="center" vertical="center"/>
    </xf>
    <xf numFmtId="0" fontId="32" fillId="6" borderId="102" xfId="0" applyFont="1" applyFill="1" applyBorder="1" applyAlignment="1">
      <alignment horizontal="center" vertical="center"/>
    </xf>
    <xf numFmtId="0" fontId="32" fillId="6" borderId="103" xfId="0" applyFont="1" applyFill="1" applyBorder="1" applyAlignment="1">
      <alignment horizontal="center" vertical="center"/>
    </xf>
    <xf numFmtId="0" fontId="32" fillId="6" borderId="104" xfId="0" applyFont="1" applyFill="1" applyBorder="1" applyAlignment="1">
      <alignment horizontal="center" vertical="center"/>
    </xf>
    <xf numFmtId="0" fontId="32" fillId="4" borderId="3" xfId="0" applyFont="1" applyFill="1" applyBorder="1" applyAlignment="1">
      <alignment horizontal="center" vertical="center" wrapText="1"/>
    </xf>
    <xf numFmtId="0" fontId="32" fillId="4" borderId="156" xfId="0" applyFont="1" applyFill="1" applyBorder="1" applyAlignment="1">
      <alignment horizontal="center" vertical="center" wrapText="1"/>
    </xf>
    <xf numFmtId="0" fontId="32" fillId="4" borderId="157" xfId="0" applyFont="1" applyFill="1" applyBorder="1" applyAlignment="1">
      <alignment horizontal="center" vertical="center" wrapText="1"/>
    </xf>
    <xf numFmtId="0" fontId="32" fillId="6" borderId="157" xfId="0" applyFont="1" applyFill="1" applyBorder="1" applyAlignment="1">
      <alignment horizontal="center" vertical="center"/>
    </xf>
    <xf numFmtId="0" fontId="32" fillId="6" borderId="158" xfId="0" applyFont="1" applyFill="1" applyBorder="1" applyAlignment="1">
      <alignment horizontal="center" vertical="center"/>
    </xf>
    <xf numFmtId="0" fontId="32" fillId="4" borderId="156" xfId="0" applyFont="1" applyFill="1" applyBorder="1" applyAlignment="1">
      <alignment horizontal="center" vertical="center"/>
    </xf>
    <xf numFmtId="0" fontId="32" fillId="4" borderId="157" xfId="0" applyFont="1" applyFill="1" applyBorder="1" applyAlignment="1">
      <alignment horizontal="center" vertical="center"/>
    </xf>
    <xf numFmtId="0" fontId="32" fillId="6" borderId="282" xfId="0" applyFont="1" applyFill="1" applyBorder="1" applyAlignment="1">
      <alignment horizontal="center" vertical="center"/>
    </xf>
    <xf numFmtId="0" fontId="32" fillId="4" borderId="77" xfId="0" applyFont="1" applyFill="1" applyBorder="1" applyAlignment="1">
      <alignment horizontal="center" vertical="center"/>
    </xf>
    <xf numFmtId="0" fontId="32" fillId="6" borderId="47" xfId="0" applyFont="1" applyFill="1" applyBorder="1" applyAlignment="1">
      <alignment horizontal="center" vertical="center"/>
    </xf>
    <xf numFmtId="0" fontId="32" fillId="6" borderId="48" xfId="0" applyFont="1" applyFill="1" applyBorder="1" applyAlignment="1">
      <alignment horizontal="center" vertical="center"/>
    </xf>
    <xf numFmtId="0" fontId="32" fillId="6" borderId="105" xfId="0" applyFont="1" applyFill="1" applyBorder="1" applyAlignment="1">
      <alignment horizontal="center" vertical="center"/>
    </xf>
    <xf numFmtId="0" fontId="32" fillId="6" borderId="49" xfId="0" applyFont="1" applyFill="1" applyBorder="1" applyAlignment="1">
      <alignment horizontal="center" vertical="center"/>
    </xf>
    <xf numFmtId="0" fontId="2" fillId="0" borderId="0" xfId="3" applyFont="1" applyAlignment="1">
      <alignment horizontal="center" vertical="center"/>
    </xf>
    <xf numFmtId="0" fontId="28" fillId="0" borderId="0" xfId="3" applyFont="1" applyAlignment="1">
      <alignment horizontal="right" vertical="center"/>
    </xf>
    <xf numFmtId="0" fontId="23" fillId="0" borderId="2" xfId="3" applyFont="1" applyBorder="1" applyAlignment="1">
      <alignment horizontal="center" vertical="center"/>
    </xf>
    <xf numFmtId="0" fontId="25" fillId="0" borderId="2" xfId="3" applyFont="1" applyBorder="1" applyAlignment="1">
      <alignment horizontal="center" vertical="center"/>
    </xf>
    <xf numFmtId="0" fontId="23" fillId="4" borderId="3" xfId="3" applyFont="1" applyFill="1" applyBorder="1" applyAlignment="1">
      <alignment horizontal="center" vertical="center"/>
    </xf>
    <xf numFmtId="0" fontId="23" fillId="4" borderId="4" xfId="3" applyFont="1" applyFill="1" applyBorder="1" applyAlignment="1">
      <alignment horizontal="center" vertical="center"/>
    </xf>
    <xf numFmtId="0" fontId="23" fillId="4" borderId="5" xfId="3" applyFont="1" applyFill="1" applyBorder="1" applyAlignment="1">
      <alignment horizontal="center" vertical="center"/>
    </xf>
    <xf numFmtId="0" fontId="28" fillId="0" borderId="0" xfId="3" applyFont="1" applyAlignment="1">
      <alignment horizontal="center" vertical="center"/>
    </xf>
    <xf numFmtId="0" fontId="37" fillId="0" borderId="0" xfId="2" applyFont="1" applyAlignment="1">
      <alignment horizontal="center" vertical="center" wrapText="1"/>
    </xf>
    <xf numFmtId="0" fontId="22" fillId="0" borderId="0" xfId="3" applyFont="1" applyAlignment="1">
      <alignment horizontal="center" vertical="center" wrapText="1"/>
    </xf>
    <xf numFmtId="0" fontId="22" fillId="0" borderId="2" xfId="3" applyFont="1" applyBorder="1" applyAlignment="1">
      <alignment horizontal="center" vertical="center" wrapText="1"/>
    </xf>
    <xf numFmtId="0" fontId="28" fillId="4" borderId="340" xfId="3" applyFont="1" applyFill="1" applyBorder="1" applyAlignment="1">
      <alignment horizontal="left" vertical="center"/>
    </xf>
    <xf numFmtId="0" fontId="28" fillId="4" borderId="341" xfId="3" applyFont="1" applyFill="1" applyBorder="1" applyAlignment="1">
      <alignment horizontal="left" vertical="center"/>
    </xf>
    <xf numFmtId="0" fontId="28" fillId="0" borderId="341" xfId="3" applyFont="1" applyBorder="1" applyAlignment="1">
      <alignment horizontal="left" vertical="center"/>
    </xf>
    <xf numFmtId="0" fontId="28" fillId="0" borderId="342" xfId="3" applyFont="1" applyBorder="1" applyAlignment="1">
      <alignment horizontal="left" vertical="center"/>
    </xf>
    <xf numFmtId="0" fontId="28" fillId="4" borderId="283" xfId="3" applyFont="1" applyFill="1" applyBorder="1" applyAlignment="1">
      <alignment horizontal="center" vertical="center"/>
    </xf>
    <xf numFmtId="0" fontId="28" fillId="4" borderId="284" xfId="3" applyFont="1" applyFill="1" applyBorder="1" applyAlignment="1">
      <alignment horizontal="center" vertical="center"/>
    </xf>
    <xf numFmtId="0" fontId="28" fillId="4" borderId="343" xfId="3" applyFont="1" applyFill="1" applyBorder="1" applyAlignment="1">
      <alignment horizontal="center" vertical="center"/>
    </xf>
    <xf numFmtId="0" fontId="28" fillId="4" borderId="272" xfId="3" applyFont="1" applyFill="1" applyBorder="1" applyAlignment="1">
      <alignment horizontal="center" vertical="center"/>
    </xf>
    <xf numFmtId="0" fontId="28" fillId="4" borderId="285" xfId="3" applyFont="1" applyFill="1" applyBorder="1" applyAlignment="1">
      <alignment horizontal="center" vertical="center"/>
    </xf>
    <xf numFmtId="0" fontId="28" fillId="4" borderId="286" xfId="3" applyFont="1" applyFill="1" applyBorder="1" applyAlignment="1">
      <alignment horizontal="center" vertical="center"/>
    </xf>
    <xf numFmtId="0" fontId="28" fillId="0" borderId="150" xfId="3" applyFont="1" applyBorder="1" applyAlignment="1">
      <alignment horizontal="center" vertical="center"/>
    </xf>
    <xf numFmtId="0" fontId="28" fillId="0" borderId="46" xfId="3" applyFont="1" applyBorder="1" applyAlignment="1">
      <alignment horizontal="center" vertical="center"/>
    </xf>
    <xf numFmtId="0" fontId="28" fillId="0" borderId="167" xfId="3" applyFont="1" applyBorder="1" applyAlignment="1">
      <alignment horizontal="center" vertical="center"/>
    </xf>
    <xf numFmtId="0" fontId="28" fillId="4" borderId="221" xfId="3" applyFont="1" applyFill="1" applyBorder="1" applyAlignment="1">
      <alignment horizontal="left" vertical="center"/>
    </xf>
    <xf numFmtId="0" fontId="28" fillId="4" borderId="222" xfId="3" applyFont="1" applyFill="1" applyBorder="1" applyAlignment="1">
      <alignment horizontal="left" vertical="center"/>
    </xf>
    <xf numFmtId="0" fontId="28" fillId="4" borderId="223" xfId="3" applyFont="1" applyFill="1" applyBorder="1" applyAlignment="1">
      <alignment horizontal="left" vertical="center"/>
    </xf>
    <xf numFmtId="0" fontId="28" fillId="0" borderId="224" xfId="3" applyFont="1" applyBorder="1" applyAlignment="1">
      <alignment horizontal="left" vertical="center"/>
    </xf>
    <xf numFmtId="0" fontId="28" fillId="0" borderId="222" xfId="3" applyFont="1" applyBorder="1" applyAlignment="1">
      <alignment horizontal="left" vertical="center"/>
    </xf>
    <xf numFmtId="0" fontId="28" fillId="0" borderId="225" xfId="3" applyFont="1" applyBorder="1" applyAlignment="1">
      <alignment horizontal="left" vertical="center"/>
    </xf>
    <xf numFmtId="0" fontId="28" fillId="0" borderId="15" xfId="3" applyFont="1" applyBorder="1" applyAlignment="1">
      <alignment horizontal="left" vertical="center"/>
    </xf>
    <xf numFmtId="0" fontId="28" fillId="0" borderId="18" xfId="3" applyFont="1" applyBorder="1" applyAlignment="1">
      <alignment horizontal="left" vertical="center"/>
    </xf>
    <xf numFmtId="0" fontId="28" fillId="4" borderId="19" xfId="3" applyFont="1" applyFill="1" applyBorder="1" applyAlignment="1">
      <alignment horizontal="left" vertical="center"/>
    </xf>
    <xf numFmtId="0" fontId="28" fillId="4" borderId="20" xfId="3" applyFont="1" applyFill="1" applyBorder="1" applyAlignment="1">
      <alignment horizontal="left" vertical="center"/>
    </xf>
    <xf numFmtId="0" fontId="28" fillId="0" borderId="20" xfId="3" applyFont="1" applyBorder="1" applyAlignment="1">
      <alignment horizontal="left" vertical="center"/>
    </xf>
    <xf numFmtId="0" fontId="28" fillId="0" borderId="23" xfId="3" applyFont="1" applyBorder="1" applyAlignment="1">
      <alignment horizontal="left" vertical="center"/>
    </xf>
    <xf numFmtId="0" fontId="28" fillId="4" borderId="14" xfId="3" applyFont="1" applyFill="1" applyBorder="1" applyAlignment="1">
      <alignment horizontal="left" vertical="center"/>
    </xf>
    <xf numFmtId="0" fontId="28" fillId="4" borderId="15" xfId="3" applyFont="1" applyFill="1" applyBorder="1" applyAlignment="1">
      <alignment horizontal="left" vertical="center"/>
    </xf>
    <xf numFmtId="0" fontId="28" fillId="0" borderId="280" xfId="3" applyFont="1" applyBorder="1" applyAlignment="1">
      <alignment horizontal="center" vertical="center" wrapText="1"/>
    </xf>
    <xf numFmtId="0" fontId="28" fillId="0" borderId="0" xfId="3" applyFont="1" applyAlignment="1">
      <alignment horizontal="center" vertical="center" wrapText="1"/>
    </xf>
    <xf numFmtId="0" fontId="28" fillId="0" borderId="214" xfId="3" applyFont="1" applyBorder="1" applyAlignment="1">
      <alignment horizontal="center" vertical="center" wrapText="1"/>
    </xf>
    <xf numFmtId="0" fontId="28" fillId="0" borderId="155" xfId="3" applyFont="1" applyBorder="1" applyAlignment="1">
      <alignment horizontal="center" vertical="center" wrapText="1"/>
    </xf>
    <xf numFmtId="0" fontId="28" fillId="0" borderId="2" xfId="3" applyFont="1" applyBorder="1" applyAlignment="1">
      <alignment horizontal="center" vertical="center" wrapText="1"/>
    </xf>
    <xf numFmtId="0" fontId="28" fillId="0" borderId="219" xfId="3" applyFont="1" applyBorder="1" applyAlignment="1">
      <alignment horizontal="center" vertical="center" wrapText="1"/>
    </xf>
    <xf numFmtId="0" fontId="32" fillId="4" borderId="148" xfId="3" applyFont="1" applyFill="1" applyBorder="1" applyAlignment="1">
      <alignment horizontal="center" vertical="center" textRotation="90" wrapText="1"/>
    </xf>
    <xf numFmtId="0" fontId="32" fillId="4" borderId="46" xfId="3" applyFont="1" applyFill="1" applyBorder="1" applyAlignment="1">
      <alignment horizontal="center" vertical="center" textRotation="90" wrapText="1"/>
    </xf>
    <xf numFmtId="0" fontId="32" fillId="4" borderId="25" xfId="3" applyFont="1" applyFill="1" applyBorder="1" applyAlignment="1">
      <alignment horizontal="center" vertical="center" textRotation="90" wrapText="1"/>
    </xf>
    <xf numFmtId="0" fontId="32" fillId="4" borderId="82" xfId="3" applyFont="1" applyFill="1" applyBorder="1" applyAlignment="1">
      <alignment horizontal="center" vertical="center" textRotation="90" wrapText="1"/>
    </xf>
    <xf numFmtId="0" fontId="32" fillId="4" borderId="79" xfId="3" applyFont="1" applyFill="1" applyBorder="1" applyAlignment="1">
      <alignment horizontal="center" vertical="center" textRotation="90" wrapText="1"/>
    </xf>
    <xf numFmtId="0" fontId="32" fillId="4" borderId="81" xfId="3" applyFont="1" applyFill="1" applyBorder="1" applyAlignment="1">
      <alignment horizontal="center" vertical="center" textRotation="90" wrapText="1"/>
    </xf>
    <xf numFmtId="0" fontId="32" fillId="4" borderId="148" xfId="3" applyFont="1" applyFill="1" applyBorder="1" applyAlignment="1">
      <alignment horizontal="center" vertical="center" textRotation="90"/>
    </xf>
    <xf numFmtId="0" fontId="32" fillId="4" borderId="46" xfId="3" applyFont="1" applyFill="1" applyBorder="1" applyAlignment="1">
      <alignment horizontal="center" vertical="center" textRotation="90"/>
    </xf>
    <xf numFmtId="0" fontId="32" fillId="4" borderId="25" xfId="3" applyFont="1" applyFill="1" applyBorder="1" applyAlignment="1">
      <alignment horizontal="center" vertical="center" textRotation="90"/>
    </xf>
    <xf numFmtId="0" fontId="32" fillId="4" borderId="82" xfId="3" applyFont="1" applyFill="1" applyBorder="1" applyAlignment="1">
      <alignment horizontal="center" vertical="center" textRotation="90"/>
    </xf>
    <xf numFmtId="0" fontId="32" fillId="4" borderId="79" xfId="3" applyFont="1" applyFill="1" applyBorder="1" applyAlignment="1">
      <alignment horizontal="center" vertical="center" textRotation="90"/>
    </xf>
    <xf numFmtId="0" fontId="32" fillId="4" borderId="81" xfId="3" applyFont="1" applyFill="1" applyBorder="1" applyAlignment="1">
      <alignment horizontal="center" vertical="center" textRotation="90"/>
    </xf>
    <xf numFmtId="0" fontId="32" fillId="4" borderId="167" xfId="3" applyFont="1" applyFill="1" applyBorder="1" applyAlignment="1">
      <alignment horizontal="center" vertical="center" textRotation="90" wrapText="1"/>
    </xf>
    <xf numFmtId="0" fontId="32" fillId="4" borderId="83" xfId="3" applyFont="1" applyFill="1" applyBorder="1" applyAlignment="1">
      <alignment horizontal="center" vertical="center" textRotation="90" wrapText="1"/>
    </xf>
    <xf numFmtId="0" fontId="32" fillId="4" borderId="146" xfId="3" applyFont="1" applyFill="1" applyBorder="1" applyAlignment="1">
      <alignment horizontal="center" vertical="center"/>
    </xf>
    <xf numFmtId="0" fontId="32" fillId="4" borderId="25" xfId="3" applyFont="1" applyFill="1" applyBorder="1" applyAlignment="1">
      <alignment horizontal="center" vertical="center"/>
    </xf>
    <xf numFmtId="0" fontId="32" fillId="4" borderId="147" xfId="3" applyFont="1" applyFill="1" applyBorder="1" applyAlignment="1">
      <alignment horizontal="center" vertical="center"/>
    </xf>
    <xf numFmtId="0" fontId="32" fillId="4" borderId="314" xfId="3" applyFont="1" applyFill="1" applyBorder="1" applyAlignment="1">
      <alignment horizontal="center" vertical="center"/>
    </xf>
    <xf numFmtId="0" fontId="32" fillId="4" borderId="81" xfId="3" applyFont="1" applyFill="1" applyBorder="1" applyAlignment="1">
      <alignment horizontal="center" vertical="center"/>
    </xf>
    <xf numFmtId="0" fontId="32" fillId="4" borderId="315" xfId="3" applyFont="1" applyFill="1" applyBorder="1" applyAlignment="1">
      <alignment horizontal="center" vertical="center"/>
    </xf>
    <xf numFmtId="0" fontId="32" fillId="4" borderId="26" xfId="3" applyFont="1" applyFill="1" applyBorder="1" applyAlignment="1">
      <alignment horizontal="center" vertical="center" wrapText="1"/>
    </xf>
    <xf numFmtId="0" fontId="32" fillId="4" borderId="27" xfId="3" applyFont="1" applyFill="1" applyBorder="1" applyAlignment="1">
      <alignment horizontal="center" vertical="center" wrapText="1"/>
    </xf>
    <xf numFmtId="0" fontId="32" fillId="4" borderId="169" xfId="3" applyFont="1" applyFill="1" applyBorder="1" applyAlignment="1">
      <alignment horizontal="center" vertical="center" wrapText="1"/>
    </xf>
    <xf numFmtId="0" fontId="28" fillId="4" borderId="290" xfId="3" applyFont="1" applyFill="1" applyBorder="1" applyAlignment="1">
      <alignment horizontal="center" vertical="center"/>
    </xf>
    <xf numFmtId="0" fontId="28" fillId="4" borderId="55" xfId="3" applyFont="1" applyFill="1" applyBorder="1" applyAlignment="1">
      <alignment horizontal="center" vertical="center"/>
    </xf>
    <xf numFmtId="0" fontId="28" fillId="4" borderId="291" xfId="3" applyFont="1" applyFill="1" applyBorder="1" applyAlignment="1">
      <alignment horizontal="center" vertical="center"/>
    </xf>
    <xf numFmtId="0" fontId="28" fillId="0" borderId="299" xfId="3" applyFont="1" applyBorder="1" applyAlignment="1">
      <alignment horizontal="center" vertical="center"/>
    </xf>
    <xf numFmtId="0" fontId="28" fillId="0" borderId="300" xfId="3" applyFont="1" applyBorder="1" applyAlignment="1">
      <alignment horizontal="center" vertical="center"/>
    </xf>
    <xf numFmtId="0" fontId="28" fillId="0" borderId="344" xfId="3" applyFont="1" applyBorder="1" applyAlignment="1">
      <alignment horizontal="center" vertical="center"/>
    </xf>
    <xf numFmtId="49" fontId="28" fillId="0" borderId="300" xfId="3" applyNumberFormat="1" applyFont="1" applyBorder="1" applyAlignment="1">
      <alignment horizontal="center" vertical="center"/>
    </xf>
    <xf numFmtId="49" fontId="28" fillId="0" borderId="344" xfId="3" applyNumberFormat="1" applyFont="1" applyBorder="1" applyAlignment="1">
      <alignment horizontal="center" vertical="center"/>
    </xf>
    <xf numFmtId="0" fontId="28" fillId="0" borderId="300" xfId="3" quotePrefix="1" applyFont="1" applyBorder="1" applyAlignment="1">
      <alignment horizontal="center" vertical="center"/>
    </xf>
    <xf numFmtId="0" fontId="28" fillId="0" borderId="345" xfId="3" applyFont="1" applyBorder="1" applyAlignment="1">
      <alignment horizontal="center" vertical="center"/>
    </xf>
    <xf numFmtId="0" fontId="28" fillId="0" borderId="245" xfId="3" applyFont="1" applyBorder="1" applyAlignment="1">
      <alignment horizontal="center" vertical="center"/>
    </xf>
    <xf numFmtId="0" fontId="28" fillId="0" borderId="346" xfId="3" applyFont="1" applyBorder="1" applyAlignment="1">
      <alignment horizontal="center" vertical="center"/>
    </xf>
    <xf numFmtId="0" fontId="28" fillId="0" borderId="305" xfId="3" applyFont="1" applyBorder="1" applyAlignment="1">
      <alignment horizontal="center" vertical="center"/>
    </xf>
    <xf numFmtId="0" fontId="28" fillId="0" borderId="304" xfId="3" applyFont="1" applyBorder="1" applyAlignment="1">
      <alignment horizontal="center" vertical="center"/>
    </xf>
    <xf numFmtId="0" fontId="28" fillId="0" borderId="247" xfId="3" applyFont="1" applyBorder="1" applyAlignment="1">
      <alignment horizontal="center" vertical="center"/>
    </xf>
    <xf numFmtId="14" fontId="28" fillId="0" borderId="345" xfId="3" applyNumberFormat="1" applyFont="1" applyBorder="1" applyAlignment="1">
      <alignment horizontal="center" vertical="center"/>
    </xf>
    <xf numFmtId="0" fontId="28" fillId="4" borderId="323" xfId="3" applyFont="1" applyFill="1" applyBorder="1" applyAlignment="1">
      <alignment horizontal="center" vertical="center"/>
    </xf>
    <xf numFmtId="0" fontId="28" fillId="4" borderId="53" xfId="3" applyFont="1" applyFill="1" applyBorder="1" applyAlignment="1">
      <alignment horizontal="center" vertical="center"/>
    </xf>
    <xf numFmtId="0" fontId="28" fillId="0" borderId="65" xfId="3" applyFont="1" applyBorder="1" applyAlignment="1">
      <alignment horizontal="center" vertical="center"/>
    </xf>
    <xf numFmtId="0" fontId="28" fillId="0" borderId="36" xfId="3" applyFont="1" applyBorder="1" applyAlignment="1">
      <alignment horizontal="center" vertical="center"/>
    </xf>
    <xf numFmtId="0" fontId="28" fillId="0" borderId="66" xfId="3" applyFont="1" applyBorder="1" applyAlignment="1">
      <alignment horizontal="center" vertical="center"/>
    </xf>
    <xf numFmtId="0" fontId="28" fillId="4" borderId="215" xfId="3" applyFont="1" applyFill="1" applyBorder="1" applyAlignment="1">
      <alignment horizontal="left" vertical="center"/>
    </xf>
    <xf numFmtId="0" fontId="28" fillId="4" borderId="216" xfId="3" applyFont="1" applyFill="1" applyBorder="1" applyAlignment="1">
      <alignment horizontal="left" vertical="center"/>
    </xf>
    <xf numFmtId="0" fontId="28" fillId="4" borderId="217" xfId="3" applyFont="1" applyFill="1" applyBorder="1" applyAlignment="1">
      <alignment horizontal="left" vertical="center"/>
    </xf>
    <xf numFmtId="0" fontId="28" fillId="4" borderId="218" xfId="3" applyFont="1" applyFill="1" applyBorder="1" applyAlignment="1">
      <alignment horizontal="left" vertical="center"/>
    </xf>
    <xf numFmtId="14" fontId="28" fillId="0" borderId="70" xfId="3" applyNumberFormat="1" applyFont="1" applyBorder="1" applyAlignment="1">
      <alignment horizontal="center" vertical="center"/>
    </xf>
    <xf numFmtId="14" fontId="28" fillId="0" borderId="71" xfId="3" applyNumberFormat="1" applyFont="1" applyBorder="1" applyAlignment="1">
      <alignment horizontal="center" vertical="center"/>
    </xf>
    <xf numFmtId="14" fontId="28" fillId="0" borderId="73" xfId="3" applyNumberFormat="1" applyFont="1" applyBorder="1" applyAlignment="1">
      <alignment horizontal="center" vertical="center"/>
    </xf>
    <xf numFmtId="0" fontId="28" fillId="4" borderId="74" xfId="3" applyFont="1" applyFill="1" applyBorder="1" applyAlignment="1">
      <alignment horizontal="left" vertical="center"/>
    </xf>
    <xf numFmtId="0" fontId="28" fillId="4" borderId="71" xfId="3" applyFont="1" applyFill="1" applyBorder="1" applyAlignment="1">
      <alignment horizontal="left" vertical="center"/>
    </xf>
    <xf numFmtId="0" fontId="28" fillId="4" borderId="72" xfId="3" applyFont="1" applyFill="1" applyBorder="1" applyAlignment="1">
      <alignment horizontal="left" vertical="center"/>
    </xf>
    <xf numFmtId="0" fontId="28" fillId="0" borderId="2" xfId="3" applyFont="1" applyBorder="1" applyAlignment="1">
      <alignment horizontal="center" vertical="center"/>
    </xf>
    <xf numFmtId="0" fontId="28" fillId="0" borderId="219" xfId="3" applyFont="1" applyBorder="1" applyAlignment="1">
      <alignment horizontal="center" vertical="center"/>
    </xf>
    <xf numFmtId="0" fontId="23" fillId="4" borderId="76" xfId="3" applyFont="1" applyFill="1" applyBorder="1" applyAlignment="1">
      <alignment horizontal="center" vertical="center"/>
    </xf>
    <xf numFmtId="0" fontId="23" fillId="4" borderId="48" xfId="3" applyFont="1" applyFill="1" applyBorder="1" applyAlignment="1">
      <alignment horizontal="center" vertical="center"/>
    </xf>
    <xf numFmtId="0" fontId="23" fillId="4" borderId="49" xfId="3" applyFont="1" applyFill="1" applyBorder="1" applyAlignment="1">
      <alignment horizontal="center" vertical="center"/>
    </xf>
    <xf numFmtId="0" fontId="28" fillId="4" borderId="200" xfId="3" applyFont="1" applyFill="1" applyBorder="1" applyAlignment="1">
      <alignment horizontal="left" vertical="center"/>
    </xf>
    <xf numFmtId="0" fontId="28" fillId="4" borderId="201" xfId="3" applyFont="1" applyFill="1" applyBorder="1" applyAlignment="1">
      <alignment horizontal="left" vertical="center"/>
    </xf>
    <xf numFmtId="0" fontId="28" fillId="4" borderId="202" xfId="3" applyFont="1" applyFill="1" applyBorder="1" applyAlignment="1">
      <alignment horizontal="left" vertical="center"/>
    </xf>
    <xf numFmtId="0" fontId="28" fillId="4" borderId="203" xfId="3" applyFont="1" applyFill="1" applyBorder="1" applyAlignment="1">
      <alignment horizontal="left" vertical="center"/>
    </xf>
    <xf numFmtId="0" fontId="28" fillId="0" borderId="204" xfId="3" applyFont="1" applyBorder="1" applyAlignment="1">
      <alignment horizontal="center" vertical="center"/>
    </xf>
    <xf numFmtId="0" fontId="28" fillId="0" borderId="205" xfId="3" applyFont="1" applyBorder="1" applyAlignment="1">
      <alignment horizontal="center" vertical="center"/>
    </xf>
    <xf numFmtId="0" fontId="28" fillId="0" borderId="206" xfId="3" applyFont="1" applyBorder="1" applyAlignment="1">
      <alignment horizontal="center" vertical="center"/>
    </xf>
    <xf numFmtId="0" fontId="28" fillId="4" borderId="207" xfId="3" applyFont="1" applyFill="1" applyBorder="1" applyAlignment="1">
      <alignment horizontal="left" vertical="center"/>
    </xf>
    <xf numFmtId="0" fontId="28" fillId="4" borderId="205" xfId="3" applyFont="1" applyFill="1" applyBorder="1" applyAlignment="1">
      <alignment horizontal="left" vertical="center"/>
    </xf>
    <xf numFmtId="0" fontId="28" fillId="4" borderId="208" xfId="3" applyFont="1" applyFill="1" applyBorder="1" applyAlignment="1">
      <alignment horizontal="left" vertical="center"/>
    </xf>
    <xf numFmtId="0" fontId="28" fillId="4" borderId="67" xfId="3" applyFont="1" applyFill="1" applyBorder="1" applyAlignment="1">
      <alignment horizontal="left" vertical="center"/>
    </xf>
    <xf numFmtId="0" fontId="28" fillId="4" borderId="36" xfId="3" applyFont="1" applyFill="1" applyBorder="1" applyAlignment="1">
      <alignment horizontal="left" vertical="center"/>
    </xf>
    <xf numFmtId="0" fontId="28" fillId="4" borderId="37" xfId="3" applyFont="1" applyFill="1" applyBorder="1" applyAlignment="1">
      <alignment horizontal="left" vertical="center"/>
    </xf>
    <xf numFmtId="0" fontId="28" fillId="0" borderId="107" xfId="3" applyFont="1" applyBorder="1" applyAlignment="1">
      <alignment horizontal="left" vertical="center"/>
    </xf>
    <xf numFmtId="0" fontId="28" fillId="0" borderId="209" xfId="3" applyFont="1" applyBorder="1" applyAlignment="1">
      <alignment horizontal="left" vertical="center"/>
    </xf>
    <xf numFmtId="0" fontId="28" fillId="0" borderId="0" xfId="3" applyFont="1" applyAlignment="1">
      <alignment horizontal="left" vertical="center"/>
    </xf>
    <xf numFmtId="0" fontId="28" fillId="0" borderId="214" xfId="3" applyFont="1" applyBorder="1" applyAlignment="1">
      <alignment horizontal="left" vertical="center"/>
    </xf>
    <xf numFmtId="0" fontId="28" fillId="0" borderId="60" xfId="3" applyFont="1" applyBorder="1" applyAlignment="1">
      <alignment horizontal="left" vertical="center"/>
    </xf>
    <xf numFmtId="0" fontId="28" fillId="0" borderId="64" xfId="3" applyFont="1" applyBorder="1" applyAlignment="1">
      <alignment horizontal="left" vertical="center"/>
    </xf>
    <xf numFmtId="0" fontId="28" fillId="4" borderId="210" xfId="3" applyFont="1" applyFill="1" applyBorder="1" applyAlignment="1">
      <alignment horizontal="left" vertical="center"/>
    </xf>
    <xf numFmtId="0" fontId="28" fillId="4" borderId="211" xfId="3" applyFont="1" applyFill="1" applyBorder="1" applyAlignment="1">
      <alignment horizontal="left" vertical="center"/>
    </xf>
    <xf numFmtId="0" fontId="28" fillId="4" borderId="212" xfId="3" applyFont="1" applyFill="1" applyBorder="1" applyAlignment="1">
      <alignment horizontal="left" vertical="center"/>
    </xf>
    <xf numFmtId="0" fontId="28" fillId="4" borderId="213" xfId="3" applyFont="1" applyFill="1" applyBorder="1" applyAlignment="1">
      <alignment horizontal="left" vertical="center"/>
    </xf>
  </cellXfs>
  <cellStyles count="9">
    <cellStyle name="20 % - Akzent4" xfId="7" builtinId="42"/>
    <cellStyle name="20 % - Akzent5" xfId="8" builtinId="46"/>
    <cellStyle name="40 % - Akzent3" xfId="6" builtinId="39"/>
    <cellStyle name="60 % - Akzent2" xfId="5" builtinId="36"/>
    <cellStyle name="Akzent2" xfId="4" builtinId="33"/>
    <cellStyle name="Standard" xfId="0" builtinId="0"/>
    <cellStyle name="Standard 2" xfId="1" xr:uid="{00000000-0005-0000-0000-000006000000}"/>
    <cellStyle name="Standard 2 2" xfId="3" xr:uid="{00000000-0005-0000-0000-000007000000}"/>
    <cellStyle name="Standard 3" xfId="2" xr:uid="{00000000-0005-0000-0000-000008000000}"/>
  </cellStyles>
  <dxfs count="910">
    <dxf>
      <fill>
        <patternFill>
          <bgColor rgb="FFFF7C80"/>
        </patternFill>
      </fill>
    </dxf>
    <dxf>
      <fill>
        <patternFill>
          <bgColor rgb="FFFF0000"/>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patternType="none">
          <bgColor auto="1"/>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rgb="FFFF0000"/>
        </patternFill>
      </fill>
    </dxf>
    <dxf>
      <fill>
        <patternFill>
          <bgColor theme="7" tint="0.79998168889431442"/>
        </patternFill>
      </fill>
    </dxf>
    <dxf>
      <fill>
        <patternFill>
          <bgColor theme="8" tint="0.79998168889431442"/>
        </patternFill>
      </fill>
    </dxf>
    <dxf>
      <fill>
        <patternFill>
          <bgColor theme="9" tint="0.79998168889431442"/>
        </patternFill>
      </fill>
    </dxf>
    <dxf>
      <fill>
        <patternFill>
          <bgColor rgb="FFFF7C80"/>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7C80"/>
        </patternFill>
      </fill>
    </dxf>
    <dxf>
      <fill>
        <patternFill>
          <bgColor theme="9"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9" tint="0.79998168889431442"/>
        </patternFill>
      </fill>
    </dxf>
    <dxf>
      <fill>
        <patternFill>
          <bgColor rgb="FFFF7C80"/>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ont>
        <color rgb="FF9C0006"/>
      </font>
      <fill>
        <patternFill>
          <bgColor rgb="FFFFC7CE"/>
        </patternFill>
      </fill>
    </dxf>
    <dxf>
      <font>
        <color rgb="FF006100"/>
      </font>
      <fill>
        <patternFill>
          <bgColor rgb="FFC6EFCE"/>
        </patternFill>
      </fill>
    </dxf>
    <dxf>
      <fill>
        <patternFill>
          <bgColor rgb="FFFF0000"/>
        </patternFill>
      </fill>
    </dxf>
    <dxf>
      <fill>
        <patternFill>
          <bgColor rgb="FFFF0000"/>
        </patternFill>
      </fill>
    </dxf>
    <dxf>
      <fill>
        <patternFill patternType="none">
          <bgColor auto="1"/>
        </patternFill>
      </fill>
    </dxf>
    <dxf>
      <fill>
        <patternFill>
          <bgColor theme="7" tint="0.3999450666829432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rgb="FFFFC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79998168889431442"/>
        </patternFill>
      </fill>
    </dxf>
    <dxf>
      <fill>
        <patternFill patternType="none">
          <bgColor auto="1"/>
        </patternFill>
      </fill>
    </dxf>
    <dxf>
      <fill>
        <patternFill patternType="none">
          <bgColor auto="1"/>
        </patternFill>
      </fill>
    </dxf>
    <dxf>
      <fill>
        <patternFill>
          <bgColor rgb="FFFF0000"/>
        </patternFill>
      </fill>
    </dxf>
    <dxf>
      <fill>
        <patternFill>
          <bgColor theme="0"/>
        </patternFill>
      </fill>
    </dxf>
    <dxf>
      <fill>
        <patternFill patternType="none">
          <bgColor auto="1"/>
        </patternFill>
      </fill>
    </dxf>
    <dxf>
      <fill>
        <patternFill>
          <bgColor rgb="FFFFC000"/>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theme="9" tint="0.79998168889431442"/>
        </patternFill>
      </fill>
    </dxf>
    <dxf>
      <fill>
        <patternFill>
          <bgColor rgb="FFFF0000"/>
        </patternFill>
      </fill>
    </dxf>
    <dxf>
      <fill>
        <patternFill>
          <bgColor theme="7" tint="0.79998168889431442"/>
        </patternFill>
      </fill>
    </dxf>
    <dxf>
      <fill>
        <patternFill>
          <bgColor theme="5"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rgb="FFFF0000"/>
        </patternFill>
      </fill>
    </dxf>
    <dxf>
      <fill>
        <patternFill>
          <bgColor theme="0" tint="-0.24994659260841701"/>
        </patternFill>
      </fill>
    </dxf>
    <dxf>
      <fill>
        <patternFill patternType="none">
          <bgColor auto="1"/>
        </patternFill>
      </fill>
    </dxf>
    <dxf>
      <fill>
        <patternFill>
          <bgColor theme="7" tint="0.79998168889431442"/>
        </patternFill>
      </fill>
    </dxf>
    <dxf>
      <fill>
        <patternFill patternType="none">
          <bgColor auto="1"/>
        </patternFill>
      </fill>
    </dxf>
    <dxf>
      <fill>
        <patternFill>
          <bgColor theme="8" tint="0.79998168889431442"/>
        </patternFill>
      </fill>
    </dxf>
    <dxf>
      <fill>
        <patternFill>
          <bgColor theme="7" tint="0.39994506668294322"/>
        </patternFill>
      </fill>
    </dxf>
    <dxf>
      <fill>
        <patternFill>
          <bgColor theme="9"/>
        </patternFill>
      </fill>
    </dxf>
    <dxf>
      <fill>
        <patternFill>
          <bgColor theme="9"/>
        </patternFill>
      </fill>
    </dxf>
    <dxf>
      <fill>
        <patternFill patternType="solid">
          <fgColor rgb="FFFF7C80"/>
          <bgColor rgb="FFFF7C80"/>
        </patternFill>
      </fill>
    </dxf>
    <dxf>
      <fill>
        <patternFill>
          <bgColor theme="0" tint="-0.34998626667073579"/>
        </patternFill>
      </fill>
    </dxf>
    <dxf>
      <fill>
        <patternFill>
          <bgColor theme="8" tint="0.79998168889431442"/>
        </patternFill>
      </fill>
    </dxf>
    <dxf>
      <fill>
        <patternFill>
          <bgColor rgb="FFFFC000"/>
        </patternFill>
      </fill>
    </dxf>
    <dxf>
      <fill>
        <patternFill>
          <bgColor theme="0" tint="-0.14996795556505021"/>
        </patternFill>
      </fill>
    </dxf>
    <dxf>
      <fill>
        <patternFill>
          <bgColor theme="7"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patternFill>
      </fill>
    </dxf>
    <dxf>
      <fill>
        <patternFill>
          <bgColor theme="0" tint="-0.34998626667073579"/>
        </patternFill>
      </fill>
    </dxf>
    <dxf>
      <fill>
        <patternFill>
          <bgColor theme="9"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0" tint="-0.14996795556505021"/>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patternType="none">
          <bgColor auto="1"/>
        </patternFill>
      </fill>
    </dxf>
    <dxf>
      <fill>
        <patternFill>
          <bgColor rgb="FFFF0000"/>
        </patternFill>
      </fill>
    </dxf>
    <dxf>
      <fill>
        <patternFill patternType="none">
          <bgColor auto="1"/>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4"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ont>
        <color rgb="FF9C0006"/>
      </font>
      <fill>
        <patternFill>
          <bgColor rgb="FFFFC7CE"/>
        </patternFill>
      </fill>
    </dxf>
    <dxf>
      <font>
        <color rgb="FF006100"/>
      </font>
      <fill>
        <patternFill>
          <bgColor rgb="FFC6EFCE"/>
        </patternFill>
      </fill>
    </dxf>
    <dxf>
      <fill>
        <patternFill>
          <bgColor rgb="FFFF0000"/>
        </patternFill>
      </fill>
    </dxf>
    <dxf>
      <fill>
        <patternFill>
          <bgColor rgb="FFFF0000"/>
        </patternFill>
      </fill>
    </dxf>
    <dxf>
      <fill>
        <patternFill patternType="none">
          <bgColor auto="1"/>
        </patternFill>
      </fill>
    </dxf>
    <dxf>
      <fill>
        <patternFill>
          <bgColor theme="7" tint="0.3999450666829432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5"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0" tint="-0.14996795556505021"/>
        </patternFill>
      </fill>
    </dxf>
    <dxf>
      <fill>
        <patternFill>
          <bgColor theme="7"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7" tint="0.79998168889431442"/>
        </patternFill>
      </fill>
    </dxf>
    <dxf>
      <fill>
        <patternFill>
          <bgColor theme="4" tint="0.79998168889431442"/>
        </patternFill>
      </fill>
    </dxf>
    <dxf>
      <fill>
        <patternFill>
          <bgColor theme="0" tint="-4.9989318521683403E-2"/>
        </patternFill>
      </fill>
    </dxf>
    <dxf>
      <fill>
        <patternFill>
          <bgColor theme="7" tint="0.79998168889431442"/>
        </patternFill>
      </fill>
    </dxf>
    <dxf>
      <fill>
        <patternFill>
          <bgColor theme="0" tint="-4.9989318521683403E-2"/>
        </patternFill>
      </fill>
    </dxf>
    <dxf>
      <fill>
        <patternFill>
          <bgColor theme="7" tint="0.79998168889431442"/>
        </patternFill>
      </fill>
    </dxf>
    <dxf>
      <fill>
        <patternFill>
          <bgColor theme="7" tint="0.79998168889431442"/>
        </patternFill>
      </fill>
    </dxf>
    <dxf>
      <fill>
        <patternFill>
          <bgColor theme="0" tint="-4.9989318521683403E-2"/>
        </patternFill>
      </fill>
    </dxf>
    <dxf>
      <fill>
        <patternFill>
          <bgColor theme="0" tint="-4.9989318521683403E-2"/>
        </patternFill>
      </fill>
    </dxf>
    <dxf>
      <fill>
        <patternFill>
          <bgColor theme="7" tint="0.79998168889431442"/>
        </patternFill>
      </fill>
    </dxf>
    <dxf>
      <fill>
        <patternFill>
          <bgColor theme="0" tint="-4.9989318521683403E-2"/>
        </patternFill>
      </fill>
    </dxf>
    <dxf>
      <fill>
        <patternFill>
          <bgColor theme="7" tint="0.79998168889431442"/>
        </patternFill>
      </fill>
    </dxf>
    <dxf>
      <fill>
        <patternFill>
          <bgColor theme="7" tint="0.79998168889431442"/>
        </patternFill>
      </fill>
    </dxf>
    <dxf>
      <fill>
        <patternFill>
          <bgColor rgb="FFFF0000"/>
        </patternFill>
      </fill>
    </dxf>
    <dxf>
      <fill>
        <patternFill>
          <bgColor theme="8" tint="0.79998168889431442"/>
        </patternFill>
      </fill>
    </dxf>
    <dxf>
      <fill>
        <patternFill>
          <bgColor theme="7" tint="0.79998168889431442"/>
        </patternFill>
      </fill>
    </dxf>
    <dxf>
      <fill>
        <patternFill>
          <bgColor theme="4" tint="0.79998168889431442"/>
        </patternFill>
      </fill>
    </dxf>
    <dxf>
      <fill>
        <patternFill>
          <bgColor theme="7" tint="0.79998168889431442"/>
        </patternFill>
      </fill>
    </dxf>
    <dxf>
      <fill>
        <patternFill>
          <bgColor theme="8" tint="0.79998168889431442"/>
        </patternFill>
      </fill>
    </dxf>
    <dxf>
      <fill>
        <patternFill>
          <bgColor theme="7" tint="0.39994506668294322"/>
        </patternFill>
      </fill>
    </dxf>
    <dxf>
      <fill>
        <patternFill>
          <bgColor theme="7" tint="0.79998168889431442"/>
        </patternFill>
      </fill>
    </dxf>
    <dxf>
      <fill>
        <patternFill patternType="none">
          <bgColor auto="1"/>
        </patternFill>
      </fill>
    </dxf>
    <dxf>
      <fill>
        <patternFill>
          <bgColor theme="9"/>
        </patternFill>
      </fill>
    </dxf>
    <dxf>
      <fill>
        <patternFill>
          <bgColor theme="9"/>
        </patternFill>
      </fill>
    </dxf>
    <dxf>
      <fill>
        <patternFill>
          <bgColor theme="8" tint="0.79998168889431442"/>
        </patternFill>
      </fill>
    </dxf>
    <dxf>
      <fill>
        <patternFill>
          <bgColor theme="0" tint="-0.34998626667073579"/>
        </patternFill>
      </fill>
    </dxf>
    <dxf>
      <fill>
        <patternFill>
          <bgColor rgb="FFFF0000"/>
        </patternFill>
      </fill>
    </dxf>
    <dxf>
      <fill>
        <patternFill>
          <bgColor theme="7" tint="0.79998168889431442"/>
        </patternFill>
      </fill>
    </dxf>
    <dxf>
      <fill>
        <patternFill>
          <bgColor theme="4" tint="0.79998168889431442"/>
        </patternFill>
      </fill>
    </dxf>
    <dxf>
      <fill>
        <patternFill>
          <bgColor theme="0" tint="-4.9989318521683403E-2"/>
        </patternFill>
      </fill>
    </dxf>
    <dxf>
      <fill>
        <patternFill>
          <bgColor theme="0"/>
        </patternFill>
      </fill>
    </dxf>
    <dxf>
      <fill>
        <patternFill>
          <bgColor rgb="FFFF0000"/>
        </patternFill>
      </fill>
    </dxf>
    <dxf>
      <fill>
        <patternFill>
          <bgColor theme="0"/>
        </patternFill>
      </fill>
    </dxf>
    <dxf>
      <fill>
        <patternFill>
          <bgColor theme="0" tint="-4.9989318521683403E-2"/>
        </patternFill>
      </fill>
    </dxf>
    <dxf>
      <fill>
        <patternFill>
          <bgColor theme="7" tint="0.79998168889431442"/>
        </patternFill>
      </fill>
    </dxf>
    <dxf>
      <fill>
        <patternFill>
          <bgColor theme="4" tint="0.79998168889431442"/>
        </patternFill>
      </fill>
    </dxf>
    <dxf>
      <fill>
        <patternFill>
          <bgColor theme="4" tint="0.79998168889431442"/>
        </patternFill>
      </fill>
    </dxf>
    <dxf>
      <fill>
        <patternFill>
          <bgColor theme="0" tint="-4.9989318521683403E-2"/>
        </patternFill>
      </fill>
    </dxf>
    <dxf>
      <fill>
        <patternFill>
          <bgColor rgb="FFFF0000"/>
        </patternFill>
      </fill>
    </dxf>
    <dxf>
      <fill>
        <patternFill>
          <bgColor theme="0"/>
        </patternFill>
      </fill>
    </dxf>
    <dxf>
      <fill>
        <patternFill>
          <bgColor theme="7" tint="0.79998168889431442"/>
        </patternFill>
      </fill>
    </dxf>
    <dxf>
      <fill>
        <patternFill>
          <bgColor theme="4" tint="0.79998168889431442"/>
        </patternFill>
      </fill>
    </dxf>
    <dxf>
      <fill>
        <patternFill>
          <bgColor rgb="FFFF0000"/>
        </patternFill>
      </fill>
    </dxf>
    <dxf>
      <fill>
        <patternFill>
          <bgColor theme="0"/>
        </patternFill>
      </fill>
    </dxf>
    <dxf>
      <fill>
        <patternFill>
          <bgColor theme="0" tint="-4.9989318521683403E-2"/>
        </patternFill>
      </fill>
    </dxf>
    <dxf>
      <fill>
        <patternFill>
          <bgColor theme="7" tint="0.79998168889431442"/>
        </patternFill>
      </fill>
    </dxf>
    <dxf>
      <fill>
        <patternFill>
          <bgColor rgb="FFFF0000"/>
        </patternFill>
      </fill>
    </dxf>
    <dxf>
      <fill>
        <patternFill>
          <bgColor theme="7" tint="0.79998168889431442"/>
        </patternFill>
      </fill>
    </dxf>
    <dxf>
      <fill>
        <patternFill>
          <bgColor theme="4" tint="0.79998168889431442"/>
        </patternFill>
      </fill>
    </dxf>
    <dxf>
      <fill>
        <patternFill>
          <bgColor theme="0" tint="-4.9989318521683403E-2"/>
        </patternFill>
      </fill>
    </dxf>
    <dxf>
      <fill>
        <patternFill>
          <bgColor theme="0"/>
        </patternFill>
      </fill>
    </dxf>
    <dxf>
      <fill>
        <patternFill>
          <bgColor theme="0"/>
        </patternFill>
      </fill>
    </dxf>
    <dxf>
      <fill>
        <patternFill>
          <bgColor rgb="FFFF0000"/>
        </patternFill>
      </fill>
    </dxf>
    <dxf>
      <fill>
        <patternFill>
          <bgColor theme="4" tint="0.79998168889431442"/>
        </patternFill>
      </fill>
    </dxf>
    <dxf>
      <fill>
        <patternFill>
          <bgColor theme="7" tint="0.79998168889431442"/>
        </patternFill>
      </fill>
    </dxf>
    <dxf>
      <fill>
        <patternFill>
          <bgColor theme="4" tint="0.79998168889431442"/>
        </patternFill>
      </fill>
    </dxf>
    <dxf>
      <fill>
        <patternFill>
          <bgColor theme="0"/>
        </patternFill>
      </fill>
    </dxf>
    <dxf>
      <fill>
        <patternFill>
          <bgColor theme="0" tint="-4.9989318521683403E-2"/>
        </patternFill>
      </fill>
    </dxf>
    <dxf>
      <fill>
        <patternFill>
          <bgColor rgb="FFFF0000"/>
        </patternFill>
      </fill>
    </dxf>
    <dxf>
      <fill>
        <patternFill>
          <bgColor theme="9"/>
        </patternFill>
      </fill>
    </dxf>
    <dxf>
      <fill>
        <patternFill>
          <bgColor theme="0" tint="-0.34998626667073579"/>
        </patternFill>
      </fill>
    </dxf>
    <dxf>
      <fill>
        <patternFill>
          <bgColor theme="0" tint="-4.9989318521683403E-2"/>
        </patternFill>
      </fill>
    </dxf>
    <dxf>
      <fill>
        <patternFill>
          <bgColor theme="0"/>
        </patternFill>
      </fill>
    </dxf>
    <dxf>
      <fill>
        <patternFill>
          <bgColor rgb="FFFF0000"/>
        </patternFill>
      </fill>
    </dxf>
    <dxf>
      <fill>
        <patternFill>
          <bgColor theme="7" tint="0.79998168889431442"/>
        </patternFill>
      </fill>
    </dxf>
    <dxf>
      <fill>
        <patternFill>
          <bgColor theme="9" tint="0.79998168889431442"/>
        </patternFill>
      </fill>
    </dxf>
    <dxf>
      <fill>
        <patternFill>
          <bgColor rgb="FFFF0000"/>
        </patternFill>
      </fill>
    </dxf>
    <dxf>
      <fill>
        <patternFill>
          <bgColor theme="0"/>
        </patternFill>
      </fill>
    </dxf>
    <dxf>
      <fill>
        <patternFill>
          <bgColor theme="9" tint="0.79998168889431442"/>
        </patternFill>
      </fill>
    </dxf>
    <dxf>
      <fill>
        <patternFill>
          <bgColor theme="0" tint="-4.9989318521683403E-2"/>
        </patternFill>
      </fill>
    </dxf>
    <dxf>
      <fill>
        <patternFill>
          <bgColor theme="7" tint="0.79998168889431442"/>
        </patternFill>
      </fill>
    </dxf>
    <dxf>
      <fill>
        <patternFill>
          <bgColor rgb="FFFF0000"/>
        </patternFill>
      </fill>
    </dxf>
    <dxf>
      <fill>
        <patternFill>
          <bgColor theme="0"/>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9" tint="0.79998168889431442"/>
        </patternFill>
      </fill>
    </dxf>
    <dxf>
      <fill>
        <patternFill>
          <bgColor theme="0" tint="-4.9989318521683403E-2"/>
        </patternFill>
      </fill>
    </dxf>
    <dxf>
      <fill>
        <patternFill>
          <bgColor theme="0"/>
        </patternFill>
      </fill>
    </dxf>
    <dxf>
      <fill>
        <patternFill>
          <bgColor rgb="FFFF0000"/>
        </patternFill>
      </fill>
    </dxf>
    <dxf>
      <fill>
        <patternFill>
          <bgColor theme="7" tint="0.79998168889431442"/>
        </patternFill>
      </fill>
    </dxf>
    <dxf>
      <fill>
        <patternFill>
          <bgColor rgb="FFFF0000"/>
        </patternFill>
      </fill>
    </dxf>
    <dxf>
      <fill>
        <patternFill>
          <bgColor theme="0"/>
        </patternFill>
      </fill>
    </dxf>
    <dxf>
      <fill>
        <patternFill>
          <bgColor theme="0" tint="-4.9989318521683403E-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rgb="FFFF0000"/>
        </patternFill>
      </fill>
    </dxf>
    <dxf>
      <fill>
        <patternFill>
          <bgColor theme="7" tint="0.79998168889431442"/>
        </patternFill>
      </fill>
    </dxf>
    <dxf>
      <fill>
        <patternFill>
          <bgColor theme="0"/>
        </patternFill>
      </fill>
    </dxf>
    <dxf>
      <font>
        <color rgb="FF006100"/>
      </font>
      <fill>
        <patternFill>
          <bgColor theme="9" tint="0.79998168889431442"/>
        </patternFill>
      </fill>
    </dxf>
    <dxf>
      <fill>
        <patternFill patternType="solid">
          <bgColor theme="0"/>
        </patternFill>
      </fill>
    </dxf>
    <dxf>
      <fill>
        <patternFill>
          <bgColor theme="7" tint="0.79998168889431442"/>
        </patternFill>
      </fill>
    </dxf>
    <dxf>
      <fill>
        <patternFill>
          <bgColor theme="4" tint="0.79998168889431442"/>
        </patternFill>
      </fill>
    </dxf>
    <dxf>
      <fill>
        <patternFill>
          <bgColor theme="0" tint="-4.9989318521683403E-2"/>
        </patternFill>
      </fill>
    </dxf>
    <dxf>
      <fill>
        <patternFill>
          <bgColor theme="7" tint="0.79998168889431442"/>
        </patternFill>
      </fill>
    </dxf>
    <dxf>
      <fill>
        <patternFill>
          <bgColor theme="8" tint="0.79998168889431442"/>
        </patternFill>
      </fill>
    </dxf>
    <dxf>
      <fill>
        <patternFill>
          <bgColor theme="0" tint="-4.9989318521683403E-2"/>
        </patternFill>
      </fill>
    </dxf>
    <dxf>
      <fill>
        <patternFill>
          <bgColor theme="7" tint="0.79998168889431442"/>
        </patternFill>
      </fill>
    </dxf>
    <dxf>
      <fill>
        <patternFill>
          <bgColor theme="8" tint="0.79998168889431442"/>
        </patternFill>
      </fill>
    </dxf>
    <dxf>
      <fill>
        <patternFill>
          <bgColor theme="0" tint="-4.9989318521683403E-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0" tint="-4.9989318521683403E-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0" tint="-4.9989318521683403E-2"/>
        </patternFill>
      </fill>
    </dxf>
    <dxf>
      <fill>
        <patternFill>
          <bgColor theme="8" tint="0.79998168889431442"/>
        </patternFill>
      </fill>
    </dxf>
    <dxf>
      <fill>
        <patternFill>
          <bgColor theme="7" tint="0.79998168889431442"/>
        </patternFill>
      </fill>
    </dxf>
    <dxf>
      <fill>
        <patternFill>
          <bgColor rgb="FFFF0000"/>
        </patternFill>
      </fill>
    </dxf>
    <dxf>
      <fill>
        <patternFill>
          <bgColor theme="5"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0" tint="-0.14996795556505021"/>
        </patternFill>
      </fill>
    </dxf>
    <dxf>
      <fill>
        <patternFill>
          <bgColor theme="4"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rgb="FFFF0000"/>
        </patternFill>
      </fill>
    </dxf>
    <dxf>
      <fill>
        <patternFill>
          <bgColor theme="7" tint="0.79998168889431442"/>
        </patternFill>
      </fill>
    </dxf>
    <dxf>
      <fill>
        <patternFill patternType="none">
          <bgColor auto="1"/>
        </patternFill>
      </fill>
    </dxf>
    <dxf>
      <fill>
        <patternFill>
          <bgColor theme="8" tint="0.79998168889431442"/>
        </patternFill>
      </fill>
    </dxf>
    <dxf>
      <fill>
        <patternFill>
          <bgColor theme="7" tint="0.3999450666829432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5"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patternType="none">
          <bgColor auto="1"/>
        </patternFill>
      </fill>
    </dxf>
    <dxf>
      <fill>
        <patternFill>
          <bgColor theme="8" tint="0.79998168889431442"/>
        </patternFill>
      </fill>
    </dxf>
    <dxf>
      <fill>
        <patternFill>
          <bgColor theme="7" tint="0.39994506668294322"/>
        </patternFill>
      </fill>
    </dxf>
    <dxf>
      <fill>
        <patternFill>
          <bgColor theme="9"/>
        </patternFill>
      </fill>
    </dxf>
    <dxf>
      <fill>
        <patternFill>
          <bgColor theme="7" tint="0.79998168889431442"/>
        </patternFill>
      </fill>
    </dxf>
    <dxf>
      <fill>
        <patternFill>
          <bgColor theme="5"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patternType="none">
          <bgColor auto="1"/>
        </patternFill>
      </fill>
    </dxf>
    <dxf>
      <fill>
        <patternFill>
          <bgColor rgb="FFFF0000"/>
        </patternFill>
      </fill>
    </dxf>
    <dxf>
      <fill>
        <patternFill>
          <bgColor theme="8" tint="0.79998168889431442"/>
        </patternFill>
      </fill>
    </dxf>
    <dxf>
      <fill>
        <patternFill>
          <bgColor rgb="FFFF0000"/>
        </patternFill>
      </fill>
    </dxf>
    <dxf>
      <fill>
        <patternFill>
          <bgColor theme="8" tint="0.79998168889431442"/>
        </patternFill>
      </fill>
    </dxf>
    <dxf>
      <fill>
        <patternFill>
          <bgColor theme="7" tint="0.79998168889431442"/>
        </patternFill>
      </fill>
    </dxf>
    <dxf>
      <fill>
        <patternFill patternType="none">
          <bgColor auto="1"/>
        </patternFill>
      </fill>
    </dxf>
    <dxf>
      <fill>
        <patternFill patternType="none">
          <bgColor auto="1"/>
        </patternFill>
      </fill>
    </dxf>
    <dxf>
      <fill>
        <patternFill>
          <bgColor rgb="FFFF0000"/>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patternType="none">
          <bgColor auto="1"/>
        </patternFill>
      </fill>
    </dxf>
    <dxf>
      <fill>
        <patternFill>
          <bgColor rgb="FFFF0000"/>
        </patternFill>
      </fill>
    </dxf>
    <dxf>
      <fill>
        <patternFill>
          <bgColor rgb="FFFF0000"/>
        </patternFill>
      </fill>
    </dxf>
    <dxf>
      <fill>
        <patternFill>
          <bgColor theme="8" tint="0.79998168889431442"/>
        </patternFill>
      </fill>
    </dxf>
    <dxf>
      <fill>
        <patternFill>
          <bgColor theme="7" tint="0.79998168889431442"/>
        </patternFill>
      </fill>
    </dxf>
    <dxf>
      <fill>
        <patternFill patternType="none">
          <bgColor auto="1"/>
        </patternFill>
      </fill>
    </dxf>
    <dxf>
      <fill>
        <patternFill>
          <bgColor rgb="FFFF0000"/>
        </patternFill>
      </fill>
    </dxf>
    <dxf>
      <fill>
        <patternFill>
          <bgColor theme="8" tint="0.79998168889431442"/>
        </patternFill>
      </fill>
    </dxf>
    <dxf>
      <fill>
        <patternFill>
          <bgColor theme="7" tint="0.79998168889431442"/>
        </patternFill>
      </fill>
    </dxf>
    <dxf>
      <fill>
        <patternFill patternType="none">
          <bgColor auto="1"/>
        </patternFill>
      </fill>
    </dxf>
    <dxf>
      <fill>
        <patternFill>
          <bgColor rgb="FFFF0000"/>
        </patternFill>
      </fill>
    </dxf>
    <dxf>
      <fill>
        <patternFill>
          <bgColor theme="7" tint="0.79998168889431442"/>
        </patternFill>
      </fill>
    </dxf>
    <dxf>
      <fill>
        <patternFill patternType="none">
          <bgColor auto="1"/>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rgb="FFFFFF00"/>
        </patternFill>
      </fill>
    </dxf>
    <dxf>
      <fill>
        <patternFill>
          <bgColor rgb="FFFF0000"/>
        </patternFill>
      </fill>
    </dxf>
    <dxf>
      <fill>
        <patternFill>
          <bgColor theme="9"/>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rgb="FFFF0000"/>
        </patternFill>
      </fill>
    </dxf>
    <dxf>
      <fill>
        <patternFill>
          <bgColor theme="8" tint="0.79998168889431442"/>
        </patternFill>
      </fill>
    </dxf>
    <dxf>
      <fill>
        <patternFill>
          <bgColor theme="7" tint="0.79998168889431442"/>
        </patternFill>
      </fill>
    </dxf>
    <dxf>
      <fill>
        <patternFill patternType="none">
          <bgColor auto="1"/>
        </patternFill>
      </fill>
    </dxf>
    <dxf>
      <fill>
        <patternFill>
          <bgColor theme="7" tint="0.79998168889431442"/>
        </patternFill>
      </fill>
    </dxf>
    <dxf>
      <fill>
        <patternFill patternType="none">
          <bgColor auto="1"/>
        </patternFill>
      </fill>
    </dxf>
    <dxf>
      <fill>
        <patternFill>
          <bgColor theme="8" tint="0.79998168889431442"/>
        </patternFill>
      </fill>
    </dxf>
    <dxf>
      <fill>
        <patternFill>
          <bgColor rgb="FFFF0000"/>
        </patternFill>
      </fill>
    </dxf>
    <dxf>
      <fill>
        <patternFill>
          <bgColor rgb="FFFF0000"/>
        </patternFill>
      </fill>
    </dxf>
    <dxf>
      <fill>
        <patternFill>
          <bgColor theme="8" tint="0.79998168889431442"/>
        </patternFill>
      </fill>
    </dxf>
    <dxf>
      <fill>
        <patternFill>
          <bgColor theme="7" tint="0.79998168889431442"/>
        </patternFill>
      </fill>
    </dxf>
    <dxf>
      <fill>
        <patternFill patternType="none">
          <bgColor auto="1"/>
        </patternFill>
      </fill>
    </dxf>
    <dxf>
      <fill>
        <patternFill>
          <bgColor theme="7" tint="0.79998168889431442"/>
        </patternFill>
      </fill>
    </dxf>
    <dxf>
      <fill>
        <patternFill>
          <bgColor rgb="FFFF0000"/>
        </patternFill>
      </fill>
    </dxf>
    <dxf>
      <fill>
        <patternFill>
          <bgColor theme="8" tint="0.79998168889431442"/>
        </patternFill>
      </fill>
    </dxf>
    <dxf>
      <fill>
        <patternFill patternType="none">
          <bgColor auto="1"/>
        </patternFill>
      </fill>
    </dxf>
    <dxf>
      <fill>
        <patternFill>
          <bgColor theme="7" tint="0.79998168889431442"/>
        </patternFill>
      </fill>
    </dxf>
    <dxf>
      <fill>
        <patternFill>
          <bgColor theme="8" tint="0.79998168889431442"/>
        </patternFill>
      </fill>
    </dxf>
    <dxf>
      <fill>
        <patternFill>
          <bgColor rgb="FFFF0000"/>
        </patternFill>
      </fill>
    </dxf>
    <dxf>
      <fill>
        <patternFill patternType="none">
          <bgColor auto="1"/>
        </patternFill>
      </fill>
    </dxf>
    <dxf>
      <fill>
        <patternFill>
          <bgColor rgb="FFFF0000"/>
        </patternFill>
      </fill>
    </dxf>
    <dxf>
      <fill>
        <patternFill>
          <bgColor theme="8" tint="0.79998168889431442"/>
        </patternFill>
      </fill>
    </dxf>
    <dxf>
      <fill>
        <patternFill>
          <bgColor theme="7" tint="0.79998168889431442"/>
        </patternFill>
      </fill>
    </dxf>
    <dxf>
      <fill>
        <patternFill patternType="none">
          <bgColor auto="1"/>
        </patternFill>
      </fill>
    </dxf>
    <dxf>
      <fill>
        <patternFill>
          <bgColor rgb="FFFF0000"/>
        </patternFill>
      </fill>
    </dxf>
    <dxf>
      <fill>
        <patternFill>
          <bgColor theme="8" tint="0.79998168889431442"/>
        </patternFill>
      </fill>
    </dxf>
    <dxf>
      <fill>
        <patternFill>
          <bgColor theme="7" tint="0.79998168889431442"/>
        </patternFill>
      </fill>
    </dxf>
    <dxf>
      <fill>
        <patternFill patternType="none">
          <bgColor auto="1"/>
        </patternFill>
      </fill>
    </dxf>
    <dxf>
      <fill>
        <patternFill>
          <bgColor rgb="FFFF0000"/>
        </patternFill>
      </fill>
    </dxf>
    <dxf>
      <fill>
        <patternFill>
          <bgColor theme="8" tint="0.79998168889431442"/>
        </patternFill>
      </fill>
    </dxf>
    <dxf>
      <fill>
        <patternFill patternType="none">
          <bgColor auto="1"/>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rgb="FFFFFF00"/>
        </patternFill>
      </fill>
    </dxf>
    <dxf>
      <fill>
        <patternFill>
          <bgColor rgb="FFFF0000"/>
        </patternFill>
      </fill>
    </dxf>
    <dxf>
      <fill>
        <patternFill>
          <bgColor theme="9"/>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patternType="none">
          <bgColor auto="1"/>
        </patternFill>
      </fill>
    </dxf>
    <dxf>
      <fill>
        <patternFill>
          <bgColor theme="7" tint="0.79998168889431442"/>
        </patternFill>
      </fill>
    </dxf>
    <dxf>
      <fill>
        <patternFill>
          <bgColor theme="8" tint="0.79998168889431442"/>
        </patternFill>
      </fill>
    </dxf>
    <dxf>
      <fill>
        <patternFill>
          <bgColor rgb="FFFF0000"/>
        </patternFill>
      </fill>
    </dxf>
    <dxf>
      <fill>
        <patternFill patternType="none">
          <bgColor auto="1"/>
        </patternFill>
      </fill>
    </dxf>
    <dxf>
      <fill>
        <patternFill>
          <bgColor theme="7" tint="0.79998168889431442"/>
        </patternFill>
      </fill>
    </dxf>
    <dxf>
      <fill>
        <patternFill>
          <bgColor theme="8" tint="0.79998168889431442"/>
        </patternFill>
      </fill>
    </dxf>
    <dxf>
      <fill>
        <patternFill>
          <bgColor rgb="FFFF0000"/>
        </patternFill>
      </fill>
    </dxf>
    <dxf>
      <fill>
        <patternFill patternType="none">
          <bgColor auto="1"/>
        </patternFill>
      </fill>
    </dxf>
    <dxf>
      <fill>
        <patternFill>
          <bgColor theme="7" tint="0.79998168889431442"/>
        </patternFill>
      </fill>
    </dxf>
    <dxf>
      <fill>
        <patternFill>
          <bgColor theme="8" tint="0.79998168889431442"/>
        </patternFill>
      </fill>
    </dxf>
    <dxf>
      <fill>
        <patternFill>
          <bgColor rgb="FFFF0000"/>
        </patternFill>
      </fill>
    </dxf>
    <dxf>
      <fill>
        <patternFill patternType="none">
          <bgColor auto="1"/>
        </patternFill>
      </fill>
    </dxf>
    <dxf>
      <fill>
        <patternFill>
          <bgColor theme="7" tint="0.79998168889431442"/>
        </patternFill>
      </fill>
    </dxf>
    <dxf>
      <fill>
        <patternFill>
          <bgColor theme="8" tint="0.79998168889431442"/>
        </patternFill>
      </fill>
    </dxf>
    <dxf>
      <fill>
        <patternFill>
          <bgColor rgb="FFFF0000"/>
        </patternFill>
      </fill>
    </dxf>
    <dxf>
      <fill>
        <patternFill>
          <bgColor theme="8" tint="0.79998168889431442"/>
        </patternFill>
      </fill>
    </dxf>
    <dxf>
      <fill>
        <patternFill>
          <bgColor rgb="FFFF0000"/>
        </patternFill>
      </fill>
    </dxf>
    <dxf>
      <fill>
        <patternFill patternType="none">
          <bgColor auto="1"/>
        </patternFill>
      </fill>
    </dxf>
    <dxf>
      <fill>
        <patternFill>
          <bgColor theme="7" tint="0.79998168889431442"/>
        </patternFill>
      </fill>
    </dxf>
    <dxf>
      <fill>
        <patternFill patternType="none">
          <bgColor auto="1"/>
        </patternFill>
      </fill>
    </dxf>
    <dxf>
      <fill>
        <patternFill>
          <bgColor theme="7" tint="0.79998168889431442"/>
        </patternFill>
      </fill>
    </dxf>
    <dxf>
      <fill>
        <patternFill>
          <bgColor theme="8" tint="0.79998168889431442"/>
        </patternFill>
      </fill>
    </dxf>
    <dxf>
      <fill>
        <patternFill>
          <bgColor rgb="FFFF00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8" tint="0.79998168889431442"/>
        </patternFill>
      </fill>
    </dxf>
    <dxf>
      <fill>
        <patternFill>
          <bgColor theme="7" tint="0.79998168889431442"/>
        </patternFill>
      </fill>
    </dxf>
    <dxf>
      <fill>
        <patternFill>
          <bgColor theme="0" tint="-0.14996795556505021"/>
        </patternFill>
      </fill>
    </dxf>
    <dxf>
      <fill>
        <patternFill>
          <bgColor theme="8"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4"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4" tint="0.79998168889431442"/>
        </patternFill>
      </fill>
    </dxf>
    <dxf>
      <fill>
        <patternFill>
          <bgColor theme="0" tint="-0.14996795556505021"/>
        </patternFill>
      </fill>
    </dxf>
    <dxf>
      <fill>
        <patternFill>
          <bgColor rgb="FFFF0000"/>
        </patternFill>
      </fill>
    </dxf>
    <dxf>
      <fill>
        <patternFill>
          <bgColor theme="4" tint="0.79998168889431442"/>
        </patternFill>
      </fill>
    </dxf>
    <dxf>
      <fill>
        <patternFill>
          <bgColor theme="7" tint="0.79998168889431442"/>
        </patternFill>
      </fill>
    </dxf>
    <dxf>
      <fill>
        <patternFill>
          <bgColor theme="8" tint="0.79998168889431442"/>
        </patternFill>
      </fill>
    </dxf>
    <dxf>
      <fill>
        <patternFill>
          <bgColor theme="0" tint="-0.14996795556505021"/>
        </patternFill>
      </fill>
    </dxf>
    <dxf>
      <fill>
        <patternFill>
          <bgColor rgb="FFFF0000"/>
        </patternFill>
      </fill>
    </dxf>
    <dxf>
      <fill>
        <patternFill>
          <bgColor theme="7" tint="0.79998168889431442"/>
        </patternFill>
      </fill>
    </dxf>
    <dxf>
      <fill>
        <patternFill>
          <bgColor rgb="FFFF0000"/>
        </patternFill>
      </fill>
    </dxf>
    <dxf>
      <fill>
        <patternFill>
          <bgColor theme="8"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rgb="FFFF0000"/>
        </patternFill>
      </fill>
    </dxf>
    <dxf>
      <fill>
        <patternFill>
          <bgColor rgb="FFFF0000"/>
        </patternFill>
      </fill>
    </dxf>
    <dxf>
      <fill>
        <patternFill>
          <bgColor theme="7" tint="0.79998168889431442"/>
        </patternFill>
      </fill>
    </dxf>
    <dxf>
      <fill>
        <patternFill>
          <bgColor theme="0" tint="-0.14996795556505021"/>
        </patternFill>
      </fill>
    </dxf>
    <dxf>
      <fill>
        <patternFill>
          <bgColor theme="4" tint="0.79998168889431442"/>
        </patternFill>
      </fill>
    </dxf>
    <dxf>
      <fill>
        <patternFill>
          <bgColor rgb="FFFF0000"/>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4" tint="0.79998168889431442"/>
        </patternFill>
      </fill>
    </dxf>
    <dxf>
      <fill>
        <patternFill>
          <bgColor theme="0" tint="-0.14996795556505021"/>
        </patternFill>
      </fill>
    </dxf>
    <dxf>
      <fill>
        <patternFill>
          <bgColor rgb="FFFF0000"/>
        </patternFill>
      </fill>
    </dxf>
    <dxf>
      <fill>
        <patternFill>
          <bgColor theme="0" tint="-0.14996795556505021"/>
        </patternFill>
      </fill>
    </dxf>
    <dxf>
      <fill>
        <patternFill>
          <bgColor theme="4" tint="0.79998168889431442"/>
        </patternFill>
      </fill>
    </dxf>
    <dxf>
      <fill>
        <patternFill>
          <bgColor rgb="FFFF0000"/>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4"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patternType="none">
          <bgColor auto="1"/>
        </patternFill>
      </fill>
    </dxf>
    <dxf>
      <fill>
        <patternFill>
          <bgColor theme="0" tint="-0.14996795556505021"/>
        </patternFill>
      </fill>
    </dxf>
    <dxf>
      <fill>
        <patternFill>
          <bgColor theme="7" tint="0.79998168889431442"/>
        </patternFill>
      </fill>
    </dxf>
    <dxf>
      <fill>
        <patternFill>
          <bgColor theme="8" tint="0.79998168889431442"/>
        </patternFill>
      </fill>
    </dxf>
    <dxf>
      <fill>
        <patternFill patternType="none">
          <bgColor auto="1"/>
        </patternFill>
      </fill>
    </dxf>
    <dxf>
      <fill>
        <patternFill>
          <bgColor theme="8"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patternType="none">
          <bgColor auto="1"/>
        </patternFill>
      </fill>
    </dxf>
    <dxf>
      <fill>
        <patternFill>
          <bgColor theme="7" tint="0.79998168889431442"/>
        </patternFill>
      </fill>
    </dxf>
    <dxf>
      <fill>
        <patternFill>
          <bgColor theme="8" tint="0.79998168889431442"/>
        </patternFill>
      </fill>
    </dxf>
    <dxf>
      <fill>
        <patternFill>
          <bgColor theme="4" tint="0.79998168889431442"/>
        </patternFill>
      </fill>
    </dxf>
    <dxf>
      <fill>
        <patternFill>
          <bgColor theme="7" tint="0.79998168889431442"/>
        </patternFill>
      </fill>
    </dxf>
    <dxf>
      <fill>
        <patternFill>
          <bgColor theme="0" tint="-0.14996795556505021"/>
        </patternFill>
      </fill>
    </dxf>
    <dxf>
      <fill>
        <patternFill>
          <bgColor theme="4"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4" tint="0.79998168889431442"/>
        </patternFill>
      </fill>
    </dxf>
    <dxf>
      <fill>
        <patternFill>
          <bgColor theme="7" tint="0.79998168889431442"/>
        </patternFill>
      </fill>
    </dxf>
    <dxf>
      <fill>
        <patternFill patternType="none">
          <bgColor auto="1"/>
        </patternFill>
      </fill>
    </dxf>
    <dxf>
      <fill>
        <patternFill>
          <bgColor theme="8"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4" tint="0.79998168889431442"/>
        </patternFill>
      </fill>
    </dxf>
    <dxf>
      <fill>
        <patternFill>
          <bgColor theme="0" tint="-0.14996795556505021"/>
        </patternFill>
      </fill>
    </dxf>
    <dxf>
      <fill>
        <patternFill>
          <bgColor theme="4"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patternType="none">
          <bgColor auto="1"/>
        </patternFill>
      </fill>
    </dxf>
    <dxf>
      <fill>
        <patternFill>
          <bgColor theme="4" tint="0.79998168889431442"/>
        </patternFill>
      </fill>
    </dxf>
    <dxf>
      <fill>
        <patternFill>
          <bgColor theme="0" tint="-0.14996795556505021"/>
        </patternFill>
      </fill>
    </dxf>
    <dxf>
      <fill>
        <patternFill>
          <bgColor theme="4" tint="0.79998168889431442"/>
        </patternFill>
      </fill>
    </dxf>
    <dxf>
      <fill>
        <patternFill>
          <bgColor theme="7" tint="0.79998168889431442"/>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7" tint="0.79998168889431442"/>
        </patternFill>
      </fill>
    </dxf>
    <dxf>
      <fill>
        <patternFill>
          <bgColor theme="0" tint="-0.14996795556505021"/>
        </patternFill>
      </fill>
    </dxf>
    <dxf>
      <fill>
        <patternFill>
          <bgColor theme="4" tint="0.79998168889431442"/>
        </patternFill>
      </fill>
    </dxf>
    <dxf>
      <fill>
        <patternFill>
          <bgColor theme="4" tint="0.79998168889431442"/>
        </patternFill>
      </fill>
    </dxf>
    <dxf>
      <fill>
        <patternFill>
          <bgColor theme="7" tint="0.79998168889431442"/>
        </patternFill>
      </fill>
    </dxf>
    <dxf>
      <fill>
        <patternFill patternType="none">
          <bgColor auto="1"/>
        </patternFill>
      </fill>
    </dxf>
    <dxf>
      <fill>
        <patternFill>
          <bgColor theme="0" tint="-0.14996795556505021"/>
        </patternFill>
      </fill>
    </dxf>
    <dxf>
      <fill>
        <patternFill>
          <bgColor theme="7" tint="0.79998168889431442"/>
        </patternFill>
      </fill>
    </dxf>
    <dxf>
      <fill>
        <patternFill patternType="none">
          <bgColor auto="1"/>
        </patternFill>
      </fill>
    </dxf>
    <dxf>
      <fill>
        <patternFill>
          <bgColor theme="4" tint="0.79998168889431442"/>
        </patternFill>
      </fill>
    </dxf>
    <dxf>
      <fill>
        <patternFill>
          <bgColor theme="0" tint="-0.14996795556505021"/>
        </patternFill>
      </fill>
    </dxf>
    <dxf>
      <fill>
        <patternFill patternType="none">
          <bgColor auto="1"/>
        </patternFill>
      </fill>
    </dxf>
    <dxf>
      <fill>
        <patternFill>
          <bgColor theme="7" tint="0.79998168889431442"/>
        </patternFill>
      </fill>
    </dxf>
    <dxf>
      <fill>
        <patternFill patternType="none">
          <bgColor auto="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7" tint="0.79998168889431442"/>
        </patternFill>
      </fill>
    </dxf>
    <dxf>
      <fill>
        <patternFill>
          <bgColor theme="0" tint="-0.14996795556505021"/>
        </patternFill>
      </fill>
    </dxf>
    <dxf>
      <fill>
        <patternFill patternType="none">
          <bgColor auto="1"/>
        </patternFill>
      </fill>
    </dxf>
    <dxf>
      <fill>
        <patternFill>
          <bgColor theme="4"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4" tint="0.79998168889431442"/>
        </patternFill>
      </fill>
    </dxf>
    <dxf>
      <fill>
        <patternFill patternType="none">
          <bgColor auto="1"/>
        </patternFill>
      </fill>
    </dxf>
    <dxf>
      <fill>
        <patternFill>
          <bgColor theme="0" tint="-0.14996795556505021"/>
        </patternFill>
      </fill>
    </dxf>
    <dxf>
      <fill>
        <patternFill>
          <bgColor theme="7"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8" tint="0.79998168889431442"/>
        </patternFill>
      </fill>
    </dxf>
    <dxf>
      <fill>
        <patternFill>
          <bgColor theme="0" tint="-0.14996795556505021"/>
        </patternFill>
      </fill>
    </dxf>
    <dxf>
      <fill>
        <patternFill>
          <bgColor theme="0" tint="-0.14996795556505021"/>
        </patternFill>
      </fill>
    </dxf>
    <dxf>
      <fill>
        <patternFill>
          <bgColor theme="8"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4"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4"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4" tint="0.79998168889431442"/>
        </patternFill>
      </fill>
    </dxf>
    <dxf>
      <fill>
        <patternFill>
          <bgColor theme="7" tint="0.79998168889431442"/>
        </patternFill>
      </fill>
    </dxf>
    <dxf>
      <fill>
        <patternFill>
          <bgColor theme="4" tint="0.79998168889431442"/>
        </patternFill>
      </fill>
    </dxf>
    <dxf>
      <fill>
        <patternFill>
          <bgColor theme="0" tint="-0.14996795556505021"/>
        </patternFill>
      </fill>
    </dxf>
    <dxf>
      <fill>
        <patternFill>
          <bgColor theme="4"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4" tint="0.79998168889431442"/>
        </patternFill>
      </fill>
    </dxf>
    <dxf>
      <fill>
        <patternFill>
          <bgColor theme="7" tint="0.79998168889431442"/>
        </patternFill>
      </fill>
    </dxf>
    <dxf>
      <fill>
        <patternFill>
          <bgColor theme="0" tint="-0.14996795556505021"/>
        </patternFill>
      </fill>
    </dxf>
    <dxf>
      <fill>
        <patternFill>
          <bgColor theme="4" tint="0.79998168889431442"/>
        </patternFill>
      </fill>
    </dxf>
    <dxf>
      <fill>
        <patternFill>
          <bgColor theme="7" tint="0.79998168889431442"/>
        </patternFill>
      </fill>
    </dxf>
    <dxf>
      <fill>
        <patternFill>
          <bgColor theme="4" tint="0.79998168889431442"/>
        </patternFill>
      </fill>
    </dxf>
    <dxf>
      <fill>
        <patternFill>
          <bgColor theme="0" tint="-0.14996795556505021"/>
        </patternFill>
      </fill>
    </dxf>
    <dxf>
      <fill>
        <patternFill>
          <bgColor theme="7" tint="0.79998168889431442"/>
        </patternFill>
      </fill>
    </dxf>
    <dxf>
      <fill>
        <patternFill>
          <bgColor theme="4"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4"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0" tint="-0.14996795556505021"/>
        </patternFill>
      </fill>
    </dxf>
    <dxf>
      <fill>
        <patternFill>
          <bgColor theme="7" tint="0.79998168889431442"/>
        </patternFill>
      </fill>
    </dxf>
    <dxf>
      <fill>
        <patternFill>
          <bgColor theme="4" tint="0.79998168889431442"/>
        </patternFill>
      </fill>
    </dxf>
    <dxf>
      <fill>
        <patternFill>
          <bgColor theme="0" tint="-0.14996795556505021"/>
        </patternFill>
      </fill>
    </dxf>
    <dxf>
      <fill>
        <patternFill>
          <bgColor theme="4" tint="0.79998168889431442"/>
        </patternFill>
      </fill>
    </dxf>
    <dxf>
      <fill>
        <patternFill>
          <bgColor theme="7" tint="0.79998168889431442"/>
        </patternFill>
      </fill>
    </dxf>
    <dxf>
      <fill>
        <patternFill>
          <bgColor theme="0" tint="-0.14996795556505021"/>
        </patternFill>
      </fill>
    </dxf>
    <dxf>
      <fill>
        <patternFill>
          <bgColor theme="4"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4" tint="0.79998168889431442"/>
        </patternFill>
      </fill>
    </dxf>
    <dxf>
      <fill>
        <patternFill>
          <bgColor theme="7" tint="0.79998168889431442"/>
        </patternFill>
      </fill>
    </dxf>
    <dxf>
      <fill>
        <patternFill>
          <bgColor theme="7" tint="0.79998168889431442"/>
        </patternFill>
      </fill>
    </dxf>
    <dxf>
      <fill>
        <patternFill>
          <bgColor theme="4"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4" tint="0.79998168889431442"/>
        </patternFill>
      </fill>
    </dxf>
    <dxf>
      <fill>
        <patternFill>
          <bgColor theme="4" tint="0.79998168889431442"/>
        </patternFill>
      </fill>
    </dxf>
    <dxf>
      <fill>
        <patternFill>
          <bgColor theme="0" tint="-0.14996795556505021"/>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4" tint="0.79998168889431442"/>
        </patternFill>
      </fill>
    </dxf>
    <dxf>
      <fill>
        <patternFill>
          <bgColor theme="0" tint="-0.14996795556505021"/>
        </patternFill>
      </fill>
    </dxf>
    <dxf>
      <fill>
        <patternFill>
          <bgColor theme="4"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4"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0" tint="-0.14996795556505021"/>
        </patternFill>
      </fill>
    </dxf>
    <dxf>
      <fill>
        <patternFill>
          <bgColor theme="0" tint="-0.14996795556505021"/>
        </patternFill>
      </fill>
    </dxf>
    <dxf>
      <fill>
        <patternFill>
          <bgColor theme="4"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4" tint="0.79998168889431442"/>
        </patternFill>
      </fill>
    </dxf>
    <dxf>
      <fill>
        <patternFill>
          <bgColor theme="7" tint="0.79998168889431442"/>
        </patternFill>
      </fill>
    </dxf>
    <dxf>
      <fill>
        <patternFill>
          <bgColor theme="0" tint="-0.14996795556505021"/>
        </patternFill>
      </fill>
    </dxf>
    <dxf>
      <fill>
        <patternFill>
          <bgColor theme="4" tint="0.79998168889431442"/>
        </patternFill>
      </fill>
    </dxf>
    <dxf>
      <fill>
        <patternFill>
          <bgColor theme="4" tint="0.79998168889431442"/>
        </patternFill>
      </fill>
    </dxf>
    <dxf>
      <fill>
        <patternFill>
          <bgColor theme="0" tint="-0.14996795556505021"/>
        </patternFill>
      </fill>
    </dxf>
    <dxf>
      <fill>
        <patternFill>
          <bgColor theme="7" tint="0.79998168889431442"/>
        </patternFill>
      </fill>
    </dxf>
    <dxf>
      <fill>
        <patternFill patternType="none">
          <bgColor auto="1"/>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8"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8" tint="0.79998168889431442"/>
        </patternFill>
      </fill>
    </dxf>
    <dxf>
      <fill>
        <patternFill>
          <bgColor theme="0" tint="-0.14996795556505021"/>
        </patternFill>
      </fill>
    </dxf>
    <dxf>
      <fill>
        <patternFill>
          <bgColor theme="8" tint="0.79998168889431442"/>
        </patternFill>
      </fill>
    </dxf>
    <dxf>
      <fill>
        <patternFill>
          <bgColor theme="7" tint="0.79998168889431442"/>
        </patternFill>
      </fill>
    </dxf>
    <dxf>
      <fill>
        <patternFill>
          <bgColor rgb="FFFF0000"/>
        </patternFill>
      </fill>
    </dxf>
    <dxf>
      <fill>
        <patternFill>
          <bgColor theme="0" tint="-0.14996795556505021"/>
        </patternFill>
      </fill>
    </dxf>
    <dxf>
      <fill>
        <patternFill>
          <bgColor theme="7" tint="0.79998168889431442"/>
        </patternFill>
      </fill>
    </dxf>
    <dxf>
      <fill>
        <patternFill>
          <bgColor theme="8" tint="0.79998168889431442"/>
        </patternFill>
      </fill>
    </dxf>
    <dxf>
      <fill>
        <patternFill>
          <bgColor theme="0" tint="-0.14996795556505021"/>
        </patternFill>
      </fill>
    </dxf>
    <dxf>
      <fill>
        <patternFill>
          <bgColor theme="7" tint="0.79998168889431442"/>
        </patternFill>
      </fill>
    </dxf>
    <dxf>
      <fill>
        <patternFill>
          <bgColor theme="8" tint="0.79998168889431442"/>
        </patternFill>
      </fill>
    </dxf>
    <dxf>
      <fill>
        <patternFill>
          <bgColor rgb="FFFF0000"/>
        </patternFill>
      </fill>
    </dxf>
    <dxf>
      <fill>
        <patternFill>
          <bgColor theme="8" tint="0.79998168889431442"/>
        </patternFill>
      </fill>
    </dxf>
    <dxf>
      <fill>
        <patternFill>
          <bgColor theme="0" tint="-0.14996795556505021"/>
        </patternFill>
      </fill>
    </dxf>
    <dxf>
      <fill>
        <patternFill>
          <bgColor theme="7" tint="0.79998168889431442"/>
        </patternFill>
      </fill>
    </dxf>
    <dxf>
      <fill>
        <patternFill>
          <bgColor rgb="FFFF0000"/>
        </patternFill>
      </fill>
    </dxf>
    <dxf>
      <fill>
        <patternFill>
          <bgColor rgb="FFFF0000"/>
        </patternFill>
      </fill>
    </dxf>
    <dxf>
      <fill>
        <patternFill>
          <bgColor theme="0" tint="-0.14996795556505021"/>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0" tint="-0.14996795556505021"/>
        </patternFill>
      </fill>
    </dxf>
    <dxf>
      <fill>
        <patternFill>
          <bgColor theme="7" tint="0.79998168889431442"/>
        </patternFill>
      </fill>
    </dxf>
    <dxf>
      <fill>
        <patternFill>
          <bgColor theme="8" tint="0.79998168889431442"/>
        </patternFill>
      </fill>
    </dxf>
    <dxf>
      <fill>
        <patternFill>
          <bgColor theme="7" tint="-0.24994659260841701"/>
        </patternFill>
      </fill>
    </dxf>
    <dxf>
      <fill>
        <patternFill>
          <bgColor theme="0" tint="-0.14996795556505021"/>
        </patternFill>
      </fill>
    </dxf>
    <dxf>
      <fill>
        <patternFill>
          <bgColor theme="8" tint="0.79998168889431442"/>
        </patternFill>
      </fill>
    </dxf>
    <dxf>
      <fill>
        <patternFill>
          <bgColor theme="8" tint="0.79998168889431442"/>
        </patternFill>
      </fill>
    </dxf>
    <dxf>
      <fill>
        <patternFill>
          <bgColor theme="4"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0" tint="-0.14996795556505021"/>
        </patternFill>
      </fill>
    </dxf>
    <dxf>
      <fill>
        <patternFill>
          <bgColor theme="8" tint="0.79998168889431442"/>
        </patternFill>
      </fill>
    </dxf>
    <dxf>
      <fill>
        <patternFill>
          <bgColor theme="8"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patternType="none">
          <bgColor auto="1"/>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patternType="none">
          <bgColor auto="1"/>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GQ-3\Quality%20Readiness\Berichte%20-%20Audits%20-%20Potentialanalysen\_AuditFormulare\VA_000000_Audi-NeueRegelen-Stand28100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cs.sp.rehau.org/pd/MBW213BMP/projectwork/09%20QPUnterlagen/Bemusterungsunterlagen/Bemusterungsabstimmung%2026.06.2014/13%2012%2020%20Bemusterungsplanungsformular%20f&#252;r%20Kaufteile%20deu-eng%20V8.1%20(EXT3).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DOCUME~1/Bozivko/LOCALS~1/Temp/notes9D76E5/2010-06%20Testdeckblatt%20VDA%20neu%20Version%202.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01%20Michas%20QAM-Festplatte/03%20Audit/VDA%206.3/2012-01%20Erweiterungsversion%20VDA%206.3%20Bewertungstool%20Version%208.7%20deu.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WINDOWS/Temp/OLKA7/20100421%20BAG%20R231%20Faurecia_I%20Tafel%20Oberteil_V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0%20Michas%20Dateien/600%20Archiv/VDA%206.3%20neu%20DAG%20Baustell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c05000020172529_Schab\00%20Michas%20Dateien\600%20Archiv\Reiseantrag%20V14%20Team%20Nitzsch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GQ-3/Quality%20Readiness/Berichte%20-%20Audits%20-%20Potentialanalysen/_AuditFormulare/VA_000000_Audi-NeueRegelen-Stand28100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kaniach/AppData/Local/Microsoft/Windows/Temporary%20Internet%20Files/Content.Outlook/GI9GENRU/2014-01-20%20Bemusterungsplanungsformular%20Kaufteile%20inkl%20PT%20deu-eng%20V8.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W:\Standards\MCG_QK%20Vorlagen\Reiseabrechnung%20Version%201.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GQ-3/Quality%20Readiness/Berichte%20-%20Audits%20-%20Potentialanalysen/_AuditFormulare/VA_000000_ABC_Musterstadt(D)_17_10_0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aten/DATEN/Weiss/Allg/C_P_QM_AM/20_Bemusterung/0100_VDA_Arbeitskreis/40_Arbeitsst&#228;nde_Arbeitsgruppe/190418_Arbeitsgruppentreffen/180418_Formblatt_Bewertungen_Deckblatt.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Q:\1%20Aufgaben%20PMT\1.1%20Bemusterung\05%20Globale%20Freigabe\Freigabebaum\Kataloge\2017-09-21%20Nachweisbeschreibung%20MASTER.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reinstellungen"/>
      <sheetName val="Eingabe"/>
      <sheetName val="Deckblatt"/>
      <sheetName val="Q-Fähigk"/>
      <sheetName val="Proz-Balken"/>
      <sheetName val="Auswertg 1"/>
      <sheetName val="Auswertg 2"/>
      <sheetName val="Auswertg 3"/>
      <sheetName val="Sofortmaßnahmen"/>
      <sheetName val="Streifenliste"/>
      <sheetName val="QTP dt."/>
      <sheetName val="ProduktA"/>
      <sheetName val="ProduktA (2)"/>
      <sheetName val="ProduktA (3)"/>
      <sheetName val="Erläuterung"/>
      <sheetName val="QTP engl."/>
      <sheetName val="Prozessschritte extern"/>
      <sheetName val="Prozessschritte intern"/>
      <sheetName val="PrdGrp-TEXTE"/>
      <sheetName val="Vorlage Vorabkopie"/>
      <sheetName val="Tabel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BPF - SPF"/>
      <sheetName val="Teilebuendel - common parts"/>
      <sheetName val="Setzteile - directed parts"/>
      <sheetName val="Korossion - Chrom"/>
      <sheetName val="Korossion - PTS"/>
      <sheetName val="Werkstoff"/>
      <sheetName val="Lackhaftung"/>
      <sheetName val="R&amp;D Planung - R&amp;D plan"/>
      <sheetName val="Änderungen -  History"/>
      <sheetName val="Listen"/>
      <sheetName val="Formular BAG"/>
      <sheetName val="Teilebuendel"/>
      <sheetName val="Formblattlebenslauf"/>
      <sheetName val="Liste"/>
    </sheetNames>
    <sheetDataSet>
      <sheetData sheetId="0"/>
      <sheetData sheetId="1"/>
      <sheetData sheetId="2"/>
      <sheetData sheetId="3"/>
      <sheetData sheetId="4">
        <row r="948">
          <cell r="U948" t="str">
            <v xml:space="preserve">Ja / Yes </v>
          </cell>
        </row>
      </sheetData>
      <sheetData sheetId="5"/>
      <sheetData sheetId="6"/>
      <sheetData sheetId="7"/>
      <sheetData sheetId="8"/>
      <sheetData sheetId="9"/>
      <sheetData sheetId="10">
        <row r="1">
          <cell r="B1" t="str">
            <v>001</v>
          </cell>
        </row>
        <row r="2">
          <cell r="A2">
            <v>0</v>
          </cell>
        </row>
        <row r="3">
          <cell r="A3">
            <v>1</v>
          </cell>
        </row>
        <row r="4">
          <cell r="A4">
            <v>2</v>
          </cell>
        </row>
        <row r="5">
          <cell r="A5">
            <v>3</v>
          </cell>
        </row>
        <row r="6">
          <cell r="A6">
            <v>4</v>
          </cell>
        </row>
        <row r="7">
          <cell r="A7">
            <v>5</v>
          </cell>
        </row>
        <row r="8">
          <cell r="A8">
            <v>6</v>
          </cell>
        </row>
        <row r="9">
          <cell r="A9">
            <v>7</v>
          </cell>
        </row>
        <row r="10">
          <cell r="A10">
            <v>8</v>
          </cell>
        </row>
        <row r="11">
          <cell r="A11">
            <v>9</v>
          </cell>
        </row>
        <row r="12">
          <cell r="A12">
            <v>10</v>
          </cell>
        </row>
        <row r="13">
          <cell r="A13">
            <v>11</v>
          </cell>
        </row>
        <row r="14">
          <cell r="A14">
            <v>12</v>
          </cell>
        </row>
        <row r="15">
          <cell r="A15">
            <v>13</v>
          </cell>
        </row>
        <row r="16">
          <cell r="A16">
            <v>14</v>
          </cell>
        </row>
        <row r="17">
          <cell r="A17">
            <v>15</v>
          </cell>
        </row>
        <row r="18">
          <cell r="A18">
            <v>16</v>
          </cell>
        </row>
        <row r="19">
          <cell r="A19">
            <v>17</v>
          </cell>
        </row>
        <row r="20">
          <cell r="A20">
            <v>18</v>
          </cell>
        </row>
        <row r="21">
          <cell r="A21">
            <v>19</v>
          </cell>
        </row>
        <row r="22">
          <cell r="A22">
            <v>20</v>
          </cell>
        </row>
        <row r="23">
          <cell r="A23">
            <v>21</v>
          </cell>
        </row>
        <row r="24">
          <cell r="A24">
            <v>22</v>
          </cell>
        </row>
        <row r="25">
          <cell r="A25">
            <v>23</v>
          </cell>
        </row>
        <row r="26">
          <cell r="A26">
            <v>24</v>
          </cell>
        </row>
        <row r="27">
          <cell r="A27">
            <v>25</v>
          </cell>
        </row>
        <row r="28">
          <cell r="A28">
            <v>26</v>
          </cell>
        </row>
        <row r="29">
          <cell r="A29">
            <v>27</v>
          </cell>
        </row>
        <row r="30">
          <cell r="A30">
            <v>28</v>
          </cell>
        </row>
        <row r="31">
          <cell r="A31">
            <v>29</v>
          </cell>
        </row>
        <row r="32">
          <cell r="A32">
            <v>30</v>
          </cell>
        </row>
        <row r="33">
          <cell r="A33">
            <v>31</v>
          </cell>
        </row>
        <row r="34">
          <cell r="A34">
            <v>32</v>
          </cell>
        </row>
        <row r="35">
          <cell r="A35">
            <v>33</v>
          </cell>
        </row>
        <row r="36">
          <cell r="A36">
            <v>34</v>
          </cell>
        </row>
        <row r="37">
          <cell r="A37">
            <v>35</v>
          </cell>
        </row>
        <row r="38">
          <cell r="A38">
            <v>36</v>
          </cell>
        </row>
        <row r="39">
          <cell r="A39">
            <v>37</v>
          </cell>
        </row>
        <row r="40">
          <cell r="A40">
            <v>38</v>
          </cell>
        </row>
        <row r="41">
          <cell r="A41">
            <v>39</v>
          </cell>
        </row>
        <row r="42">
          <cell r="A42">
            <v>40</v>
          </cell>
        </row>
        <row r="43">
          <cell r="A43">
            <v>41</v>
          </cell>
        </row>
        <row r="44">
          <cell r="A44">
            <v>42</v>
          </cell>
        </row>
        <row r="45">
          <cell r="A45">
            <v>43</v>
          </cell>
        </row>
        <row r="46">
          <cell r="A46">
            <v>44</v>
          </cell>
        </row>
        <row r="47">
          <cell r="A47">
            <v>45</v>
          </cell>
        </row>
        <row r="48">
          <cell r="A48">
            <v>46</v>
          </cell>
        </row>
        <row r="49">
          <cell r="A49">
            <v>47</v>
          </cell>
        </row>
        <row r="50">
          <cell r="A50">
            <v>48</v>
          </cell>
        </row>
        <row r="51">
          <cell r="A51">
            <v>49</v>
          </cell>
        </row>
        <row r="52">
          <cell r="A52">
            <v>50</v>
          </cell>
        </row>
        <row r="53">
          <cell r="A53">
            <v>51</v>
          </cell>
        </row>
        <row r="54">
          <cell r="A54">
            <v>52</v>
          </cell>
        </row>
        <row r="55">
          <cell r="A55">
            <v>53</v>
          </cell>
        </row>
        <row r="56">
          <cell r="A56">
            <v>54</v>
          </cell>
        </row>
        <row r="57">
          <cell r="A57">
            <v>55</v>
          </cell>
        </row>
        <row r="58">
          <cell r="A58">
            <v>56</v>
          </cell>
        </row>
        <row r="59">
          <cell r="A59">
            <v>57</v>
          </cell>
        </row>
        <row r="60">
          <cell r="A60">
            <v>58</v>
          </cell>
        </row>
        <row r="61">
          <cell r="A61">
            <v>59</v>
          </cell>
        </row>
        <row r="62">
          <cell r="A62">
            <v>60</v>
          </cell>
        </row>
      </sheetData>
      <sheetData sheetId="11"/>
      <sheetData sheetId="12"/>
      <sheetData sheetId="13"/>
      <sheetData sheetId="14">
        <row r="1">
          <cell r="F1" t="str">
            <v>A</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Blatt2"/>
      <sheetName val="Entwicklung u. Prozessschritt 1"/>
      <sheetName val="MN"/>
      <sheetName val="Bewertung"/>
    </sheetNames>
    <sheetDataSet>
      <sheetData sheetId="0" refreshError="1"/>
      <sheetData sheetId="1" refreshError="1"/>
      <sheetData sheetId="2" refreshError="1"/>
      <sheetData sheetId="3" refreshError="1"/>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Potenzialanalyse"/>
      <sheetName val="Poti Bewertung"/>
      <sheetName val="LOG-Aspekte Potentialanalyse"/>
      <sheetName val="Maßnahmen Potenzialanalyse"/>
      <sheetName val="Maßnahmen Lft-Erklärung"/>
      <sheetName val="Prozessschritte definieren"/>
      <sheetName val="Prozessaudit Fragen"/>
      <sheetName val="Bewertungsmatrix"/>
      <sheetName val="Prozentbalken"/>
      <sheetName val="Massnahmenplan"/>
      <sheetName val="Änderungshistorie"/>
    </sheetNames>
    <sheetDataSet>
      <sheetData sheetId="0" refreshError="1"/>
      <sheetData sheetId="1" refreshError="1"/>
      <sheetData sheetId="2" refreshError="1"/>
      <sheetData sheetId="3" refreshError="1"/>
      <sheetData sheetId="4">
        <row r="8">
          <cell r="I8" t="str">
            <v/>
          </cell>
        </row>
        <row r="9">
          <cell r="I9" t="str">
            <v/>
          </cell>
        </row>
        <row r="10">
          <cell r="I10" t="str">
            <v/>
          </cell>
        </row>
        <row r="11">
          <cell r="I11" t="str">
            <v/>
          </cell>
        </row>
        <row r="13">
          <cell r="I13" t="str">
            <v/>
          </cell>
        </row>
        <row r="14">
          <cell r="I14" t="str">
            <v/>
          </cell>
        </row>
        <row r="16">
          <cell r="I16" t="str">
            <v/>
          </cell>
        </row>
        <row r="17">
          <cell r="I17" t="str">
            <v/>
          </cell>
        </row>
        <row r="18">
          <cell r="I18" t="str">
            <v/>
          </cell>
        </row>
        <row r="20">
          <cell r="I20" t="str">
            <v/>
          </cell>
        </row>
        <row r="21">
          <cell r="I21" t="str">
            <v/>
          </cell>
        </row>
        <row r="22">
          <cell r="I22" t="str">
            <v/>
          </cell>
        </row>
        <row r="23">
          <cell r="I23" t="str">
            <v/>
          </cell>
        </row>
        <row r="24">
          <cell r="I24" t="str">
            <v/>
          </cell>
        </row>
        <row r="26">
          <cell r="I26" t="str">
            <v/>
          </cell>
        </row>
        <row r="27">
          <cell r="I27" t="str">
            <v/>
          </cell>
        </row>
        <row r="29">
          <cell r="I29" t="str">
            <v/>
          </cell>
        </row>
        <row r="30">
          <cell r="I30" t="str">
            <v/>
          </cell>
        </row>
        <row r="31">
          <cell r="I31" t="str">
            <v/>
          </cell>
        </row>
        <row r="32">
          <cell r="I32" t="str">
            <v/>
          </cell>
        </row>
        <row r="33">
          <cell r="I33" t="str">
            <v/>
          </cell>
        </row>
        <row r="35">
          <cell r="I35" t="str">
            <v/>
          </cell>
        </row>
        <row r="37">
          <cell r="I37" t="str">
            <v/>
          </cell>
        </row>
        <row r="38">
          <cell r="I38" t="str">
            <v/>
          </cell>
        </row>
        <row r="39">
          <cell r="I39" t="str">
            <v/>
          </cell>
        </row>
        <row r="40">
          <cell r="I40" t="str">
            <v/>
          </cell>
        </row>
        <row r="41">
          <cell r="I41" t="str">
            <v>Feststellungen</v>
          </cell>
        </row>
        <row r="42">
          <cell r="I42" t="str">
            <v/>
          </cell>
        </row>
        <row r="43">
          <cell r="I43" t="str">
            <v/>
          </cell>
        </row>
        <row r="46">
          <cell r="I46" t="str">
            <v/>
          </cell>
        </row>
        <row r="48">
          <cell r="I48" t="str">
            <v/>
          </cell>
        </row>
        <row r="49">
          <cell r="I49" t="str">
            <v/>
          </cell>
        </row>
        <row r="51">
          <cell r="I51" t="str">
            <v/>
          </cell>
        </row>
        <row r="52">
          <cell r="I52" t="str">
            <v/>
          </cell>
        </row>
        <row r="54">
          <cell r="I54" t="str">
            <v/>
          </cell>
        </row>
        <row r="55">
          <cell r="I55" t="str">
            <v/>
          </cell>
        </row>
        <row r="56">
          <cell r="I56" t="str">
            <v/>
          </cell>
        </row>
        <row r="57">
          <cell r="I57" t="str">
            <v/>
          </cell>
        </row>
      </sheetData>
      <sheetData sheetId="5" refreshError="1"/>
      <sheetData sheetId="6" refreshError="1"/>
      <sheetData sheetId="7" refreshError="1"/>
      <sheetData sheetId="8">
        <row r="14">
          <cell r="E14" t="str">
            <v>n.b.</v>
          </cell>
          <cell r="F14" t="str">
            <v>n.b.</v>
          </cell>
          <cell r="G14" t="str">
            <v>n.b.</v>
          </cell>
          <cell r="H14" t="str">
            <v>n.b.</v>
          </cell>
          <cell r="I14" t="str">
            <v>n.b.</v>
          </cell>
          <cell r="T14" t="str">
            <v>n.b.</v>
          </cell>
          <cell r="U14" t="str">
            <v>n.b.</v>
          </cell>
          <cell r="V14" t="str">
            <v>n.b.</v>
          </cell>
          <cell r="W14" t="str">
            <v>n.b.</v>
          </cell>
          <cell r="X14" t="str">
            <v>n.b.</v>
          </cell>
        </row>
      </sheetData>
      <sheetData sheetId="9" refreshError="1"/>
      <sheetData sheetId="10" refreshError="1"/>
      <sheetData sheetId="1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ung"/>
      <sheetName val="Forderungen BSM 1"/>
      <sheetName val="Übersicht"/>
      <sheetName val="Listen"/>
    </sheetNames>
    <sheetDataSet>
      <sheetData sheetId="0" refreshError="1"/>
      <sheetData sheetId="1" refreshError="1"/>
      <sheetData sheetId="2" refreshError="1"/>
      <sheetData sheetId="3">
        <row r="2">
          <cell r="F2" t="str">
            <v>Qualitätssicherung</v>
          </cell>
        </row>
        <row r="3">
          <cell r="F3" t="str">
            <v>Verbaubarkeit MO W50</v>
          </cell>
        </row>
        <row r="4">
          <cell r="F4" t="str">
            <v>Verbaubarkeit MO W67</v>
          </cell>
        </row>
        <row r="5">
          <cell r="F5" t="str">
            <v>Verbaubarkeit RB</v>
          </cell>
        </row>
        <row r="6">
          <cell r="F6" t="str">
            <v>Verbaubarkeit Entw.</v>
          </cell>
        </row>
        <row r="7">
          <cell r="F7" t="str">
            <v>Verbaubarkeit EE</v>
          </cell>
        </row>
        <row r="8">
          <cell r="F8" t="str">
            <v>Funktionsprüfung EP W50</v>
          </cell>
        </row>
        <row r="9">
          <cell r="F9" t="str">
            <v>Funktionsprüfung EP W67</v>
          </cell>
        </row>
        <row r="10">
          <cell r="F10" t="str">
            <v>Maßprüfung</v>
          </cell>
        </row>
        <row r="11">
          <cell r="F11" t="str">
            <v>Werkstoffprüfung W50</v>
          </cell>
        </row>
        <row r="12">
          <cell r="F12" t="str">
            <v>Werkstoffprüfung W67</v>
          </cell>
        </row>
        <row r="13">
          <cell r="F13" t="str">
            <v>Dyn. Fahrprüfung</v>
          </cell>
        </row>
        <row r="14">
          <cell r="F14" t="str">
            <v>Korrosion</v>
          </cell>
        </row>
        <row r="15">
          <cell r="F15" t="str">
            <v>Prozess</v>
          </cell>
        </row>
        <row r="16">
          <cell r="F16" t="str">
            <v>Lacktechnologie</v>
          </cell>
        </row>
        <row r="17">
          <cell r="F17" t="str">
            <v>Farbton</v>
          </cell>
        </row>
        <row r="18">
          <cell r="F18" t="str">
            <v>Oberfläche/Narbung</v>
          </cell>
        </row>
        <row r="19">
          <cell r="F19" t="str">
            <v>Sonstiges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VDA neu"/>
      <sheetName val="Deckblatt"/>
      <sheetName val="Bewertungsmatrix"/>
      <sheetName val="Prozent Balken"/>
      <sheetName val="Tabellen"/>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iseantrag"/>
      <sheetName val="Reiseabrechnung"/>
      <sheetName val="Eigenbeleg km eigenes Fzg"/>
      <sheetName val="Auswahllisten"/>
    </sheetNames>
    <sheetDataSet>
      <sheetData sheetId="0" refreshError="1"/>
      <sheetData sheetId="1" refreshError="1"/>
      <sheetData sheetId="2" refreshError="1"/>
      <sheetData sheetId="3" refreshError="1">
        <row r="1">
          <cell r="O1" t="str">
            <v>A</v>
          </cell>
        </row>
        <row r="2">
          <cell r="O2" t="str">
            <v>Ägypten</v>
          </cell>
        </row>
        <row r="3">
          <cell r="B3" t="str">
            <v>Nitzsche</v>
          </cell>
          <cell r="O3" t="str">
            <v>Äquatorialguinea</v>
          </cell>
        </row>
        <row r="4">
          <cell r="B4" t="str">
            <v>Barisic</v>
          </cell>
          <cell r="O4" t="str">
            <v>Äthiopien</v>
          </cell>
        </row>
        <row r="5">
          <cell r="B5" t="str">
            <v>Deskaj</v>
          </cell>
          <cell r="O5" t="str">
            <v>Afghanistan</v>
          </cell>
        </row>
        <row r="6">
          <cell r="B6" t="str">
            <v>Gallo</v>
          </cell>
          <cell r="O6" t="str">
            <v>Albanien</v>
          </cell>
        </row>
        <row r="7">
          <cell r="B7" t="str">
            <v>Gerstmeier</v>
          </cell>
          <cell r="O7" t="str">
            <v>Algerien</v>
          </cell>
        </row>
        <row r="8">
          <cell r="B8" t="str">
            <v>Herder</v>
          </cell>
          <cell r="O8" t="str">
            <v>Andorra</v>
          </cell>
        </row>
        <row r="9">
          <cell r="B9" t="str">
            <v>Kleindienst</v>
          </cell>
          <cell r="O9" t="str">
            <v>Angola</v>
          </cell>
        </row>
        <row r="10">
          <cell r="B10" t="str">
            <v>Mittnacht</v>
          </cell>
          <cell r="O10" t="str">
            <v>Antigua und Barbuda</v>
          </cell>
        </row>
        <row r="11">
          <cell r="B11" t="str">
            <v>Schab</v>
          </cell>
          <cell r="O11" t="str">
            <v>Argentinien</v>
          </cell>
        </row>
        <row r="12">
          <cell r="B12" t="str">
            <v>Schilling</v>
          </cell>
          <cell r="O12" t="str">
            <v>Armenien</v>
          </cell>
        </row>
        <row r="13">
          <cell r="B13" t="str">
            <v>Schubert</v>
          </cell>
          <cell r="O13" t="str">
            <v>Aserbaidschan</v>
          </cell>
        </row>
        <row r="14">
          <cell r="B14" t="str">
            <v>Taube</v>
          </cell>
          <cell r="O14" t="str">
            <v>Australien</v>
          </cell>
        </row>
        <row r="15">
          <cell r="O15" t="str">
            <v>B</v>
          </cell>
        </row>
        <row r="16">
          <cell r="O16" t="str">
            <v>Bahamas</v>
          </cell>
        </row>
        <row r="17">
          <cell r="O17" t="str">
            <v>Bahrain</v>
          </cell>
        </row>
        <row r="18">
          <cell r="O18" t="str">
            <v>Bangladesch</v>
          </cell>
        </row>
        <row r="19">
          <cell r="O19" t="str">
            <v>Barbados</v>
          </cell>
        </row>
        <row r="20">
          <cell r="O20" t="str">
            <v>Belgien</v>
          </cell>
        </row>
        <row r="21">
          <cell r="C21" t="str">
            <v>Besuch</v>
          </cell>
          <cell r="G21" t="str">
            <v>Business</v>
          </cell>
          <cell r="O21" t="str">
            <v>Belize</v>
          </cell>
        </row>
        <row r="22">
          <cell r="C22" t="str">
            <v>DPA Teil 1</v>
          </cell>
          <cell r="G22" t="str">
            <v>Economy</v>
          </cell>
          <cell r="O22" t="str">
            <v>Benin</v>
          </cell>
        </row>
        <row r="23">
          <cell r="C23" t="str">
            <v>DPA Teil 2</v>
          </cell>
          <cell r="G23" t="str">
            <v>Spartarif</v>
          </cell>
          <cell r="O23" t="str">
            <v>Bhutan</v>
          </cell>
        </row>
        <row r="24">
          <cell r="C24" t="str">
            <v>DPA Teil 3</v>
          </cell>
          <cell r="O24" t="str">
            <v>Bolivien</v>
          </cell>
        </row>
        <row r="25">
          <cell r="C25" t="str">
            <v>DPA Teil 1+2</v>
          </cell>
          <cell r="O25" t="str">
            <v>Bosnien und Herzegowina</v>
          </cell>
        </row>
        <row r="26">
          <cell r="C26" t="str">
            <v>LPA</v>
          </cell>
          <cell r="O26" t="str">
            <v>Botsuana</v>
          </cell>
        </row>
        <row r="27">
          <cell r="C27" t="str">
            <v>PPF</v>
          </cell>
          <cell r="O27" t="str">
            <v>Brasilien</v>
          </cell>
        </row>
        <row r="28">
          <cell r="C28" t="str">
            <v>REQ</v>
          </cell>
          <cell r="O28" t="str">
            <v>Brunei</v>
          </cell>
        </row>
        <row r="29">
          <cell r="C29" t="str">
            <v>Source Evaluation</v>
          </cell>
          <cell r="O29" t="str">
            <v>Bulgarien</v>
          </cell>
        </row>
        <row r="30">
          <cell r="C30" t="str">
            <v>TRL</v>
          </cell>
          <cell r="O30" t="str">
            <v>Burkina Faso</v>
          </cell>
        </row>
        <row r="31">
          <cell r="C31" t="str">
            <v>Sonstiges</v>
          </cell>
          <cell r="O31" t="str">
            <v>Burundi</v>
          </cell>
        </row>
        <row r="32">
          <cell r="O32" t="str">
            <v>C</v>
          </cell>
        </row>
        <row r="33">
          <cell r="O33" t="str">
            <v>Chile</v>
          </cell>
        </row>
        <row r="34">
          <cell r="O34" t="str">
            <v>China</v>
          </cell>
        </row>
        <row r="35">
          <cell r="O35" t="str">
            <v>Costa Rica</v>
          </cell>
        </row>
        <row r="36">
          <cell r="O36" t="str">
            <v>D</v>
          </cell>
        </row>
        <row r="37">
          <cell r="O37" t="str">
            <v>Dänemark</v>
          </cell>
        </row>
        <row r="38">
          <cell r="O38" t="str">
            <v>Deutschland</v>
          </cell>
        </row>
        <row r="39">
          <cell r="O39" t="str">
            <v>Dominica</v>
          </cell>
        </row>
        <row r="40">
          <cell r="O40" t="str">
            <v>Dominikanische Republik</v>
          </cell>
        </row>
        <row r="41">
          <cell r="O41" t="str">
            <v>Dschibuti</v>
          </cell>
        </row>
        <row r="42">
          <cell r="O42" t="str">
            <v>E</v>
          </cell>
        </row>
        <row r="43">
          <cell r="O43" t="str">
            <v>Ecuador</v>
          </cell>
        </row>
        <row r="44">
          <cell r="O44" t="str">
            <v>El Salvador</v>
          </cell>
        </row>
        <row r="45">
          <cell r="O45" t="str">
            <v>Elfenbeinküste</v>
          </cell>
        </row>
        <row r="46">
          <cell r="O46" t="str">
            <v>Eritrea</v>
          </cell>
        </row>
        <row r="47">
          <cell r="O47" t="str">
            <v>Estland</v>
          </cell>
        </row>
        <row r="48">
          <cell r="O48" t="str">
            <v>F</v>
          </cell>
        </row>
        <row r="49">
          <cell r="O49" t="str">
            <v>Fidschi</v>
          </cell>
        </row>
        <row r="50">
          <cell r="O50" t="str">
            <v>Finnland</v>
          </cell>
        </row>
        <row r="51">
          <cell r="O51" t="str">
            <v>Frankreich</v>
          </cell>
        </row>
        <row r="52">
          <cell r="O52" t="str">
            <v>G</v>
          </cell>
        </row>
        <row r="53">
          <cell r="O53" t="str">
            <v>Gabun</v>
          </cell>
        </row>
        <row r="54">
          <cell r="O54" t="str">
            <v>Gambia</v>
          </cell>
        </row>
        <row r="55">
          <cell r="O55" t="str">
            <v>Georgien</v>
          </cell>
        </row>
        <row r="56">
          <cell r="O56" t="str">
            <v>Ghana</v>
          </cell>
        </row>
        <row r="57">
          <cell r="O57" t="str">
            <v>Grenada</v>
          </cell>
        </row>
        <row r="58">
          <cell r="O58" t="str">
            <v>Griechenland</v>
          </cell>
        </row>
        <row r="59">
          <cell r="O59" t="str">
            <v>Großbritannien</v>
          </cell>
        </row>
        <row r="60">
          <cell r="O60" t="str">
            <v>Guatemala</v>
          </cell>
        </row>
        <row r="61">
          <cell r="O61" t="str">
            <v>Guinea</v>
          </cell>
        </row>
        <row r="62">
          <cell r="O62" t="str">
            <v>Guinea-Bissau</v>
          </cell>
        </row>
        <row r="63">
          <cell r="O63" t="str">
            <v>Guyana</v>
          </cell>
        </row>
        <row r="64">
          <cell r="O64" t="str">
            <v>H</v>
          </cell>
        </row>
        <row r="65">
          <cell r="O65" t="str">
            <v>Haiti</v>
          </cell>
        </row>
        <row r="66">
          <cell r="O66" t="str">
            <v>Honduras</v>
          </cell>
        </row>
        <row r="67">
          <cell r="O67" t="str">
            <v>I</v>
          </cell>
        </row>
        <row r="68">
          <cell r="O68" t="str">
            <v>Indien</v>
          </cell>
        </row>
        <row r="69">
          <cell r="O69" t="str">
            <v>Indonesien</v>
          </cell>
        </row>
        <row r="70">
          <cell r="O70" t="str">
            <v>Irak</v>
          </cell>
        </row>
        <row r="71">
          <cell r="O71" t="str">
            <v>Iran</v>
          </cell>
        </row>
        <row r="72">
          <cell r="O72" t="str">
            <v>Irland</v>
          </cell>
        </row>
        <row r="73">
          <cell r="O73" t="str">
            <v>Island</v>
          </cell>
        </row>
        <row r="74">
          <cell r="O74" t="str">
            <v>Israel</v>
          </cell>
        </row>
        <row r="75">
          <cell r="O75" t="str">
            <v>Italien</v>
          </cell>
        </row>
        <row r="76">
          <cell r="O76" t="str">
            <v>J</v>
          </cell>
        </row>
        <row r="77">
          <cell r="O77" t="str">
            <v>Jamaika</v>
          </cell>
        </row>
        <row r="78">
          <cell r="O78" t="str">
            <v>Japan</v>
          </cell>
        </row>
        <row r="79">
          <cell r="O79" t="str">
            <v>Jemen</v>
          </cell>
        </row>
        <row r="80">
          <cell r="O80" t="str">
            <v>Jordanien</v>
          </cell>
        </row>
        <row r="81">
          <cell r="O81" t="str">
            <v>K</v>
          </cell>
        </row>
        <row r="82">
          <cell r="O82" t="str">
            <v>Kambodscha</v>
          </cell>
        </row>
        <row r="83">
          <cell r="O83" t="str">
            <v>Kamerun</v>
          </cell>
        </row>
        <row r="84">
          <cell r="O84" t="str">
            <v>Kanada</v>
          </cell>
        </row>
        <row r="85">
          <cell r="O85" t="str">
            <v>Kap Verde</v>
          </cell>
        </row>
        <row r="86">
          <cell r="O86" t="str">
            <v>Kasachstan</v>
          </cell>
        </row>
        <row r="87">
          <cell r="O87" t="str">
            <v>Katar</v>
          </cell>
        </row>
        <row r="88">
          <cell r="O88" t="str">
            <v>Kenia</v>
          </cell>
        </row>
        <row r="89">
          <cell r="O89" t="str">
            <v>Kirgistan</v>
          </cell>
        </row>
        <row r="90">
          <cell r="O90" t="str">
            <v>Kiribati</v>
          </cell>
        </row>
        <row r="91">
          <cell r="O91" t="str">
            <v>Kolumbien</v>
          </cell>
        </row>
        <row r="92">
          <cell r="O92" t="str">
            <v>Komoren</v>
          </cell>
        </row>
        <row r="93">
          <cell r="O93" t="str">
            <v>Kongo, Republik</v>
          </cell>
        </row>
        <row r="94">
          <cell r="O94" t="str">
            <v>Kongo, Demokratische Republik</v>
          </cell>
        </row>
        <row r="95">
          <cell r="O95" t="str">
            <v>Kroatien</v>
          </cell>
        </row>
        <row r="96">
          <cell r="O96" t="str">
            <v>Kuba</v>
          </cell>
        </row>
        <row r="97">
          <cell r="O97" t="str">
            <v>Kuwait</v>
          </cell>
        </row>
        <row r="98">
          <cell r="O98" t="str">
            <v>L</v>
          </cell>
        </row>
        <row r="99">
          <cell r="O99" t="str">
            <v>Laos</v>
          </cell>
        </row>
        <row r="100">
          <cell r="O100" t="str">
            <v>Lesotho</v>
          </cell>
        </row>
        <row r="101">
          <cell r="O101" t="str">
            <v>Lettland</v>
          </cell>
        </row>
        <row r="102">
          <cell r="O102" t="str">
            <v>Libanon</v>
          </cell>
        </row>
        <row r="103">
          <cell r="O103" t="str">
            <v>Liberia</v>
          </cell>
        </row>
        <row r="104">
          <cell r="O104" t="str">
            <v>Libyen</v>
          </cell>
        </row>
        <row r="105">
          <cell r="O105" t="str">
            <v>Liechtenstein</v>
          </cell>
        </row>
        <row r="106">
          <cell r="O106" t="str">
            <v>Litauen</v>
          </cell>
        </row>
        <row r="107">
          <cell r="O107" t="str">
            <v>Luxemburg</v>
          </cell>
        </row>
        <row r="108">
          <cell r="O108" t="str">
            <v>M</v>
          </cell>
        </row>
        <row r="109">
          <cell r="O109" t="str">
            <v>Madagaskar</v>
          </cell>
        </row>
        <row r="110">
          <cell r="O110" t="str">
            <v>Malawi</v>
          </cell>
        </row>
        <row r="111">
          <cell r="O111" t="str">
            <v>Malaysia</v>
          </cell>
        </row>
        <row r="112">
          <cell r="O112" t="str">
            <v>Malediven</v>
          </cell>
        </row>
        <row r="113">
          <cell r="O113" t="str">
            <v>Mali</v>
          </cell>
        </row>
        <row r="114">
          <cell r="O114" t="str">
            <v>Malta</v>
          </cell>
        </row>
        <row r="115">
          <cell r="O115" t="str">
            <v>Marokko</v>
          </cell>
        </row>
        <row r="116">
          <cell r="O116" t="str">
            <v>Marshallinseln</v>
          </cell>
        </row>
        <row r="117">
          <cell r="O117" t="str">
            <v>Mauretanien</v>
          </cell>
        </row>
        <row r="118">
          <cell r="O118" t="str">
            <v>Mauritius</v>
          </cell>
        </row>
        <row r="119">
          <cell r="O119" t="str">
            <v>Mazedonien</v>
          </cell>
        </row>
        <row r="120">
          <cell r="O120" t="str">
            <v>Mexiko</v>
          </cell>
        </row>
        <row r="121">
          <cell r="O121" t="str">
            <v>Mikronesien</v>
          </cell>
        </row>
        <row r="122">
          <cell r="O122" t="str">
            <v>Moldawien</v>
          </cell>
        </row>
        <row r="123">
          <cell r="O123" t="str">
            <v>Monaco</v>
          </cell>
        </row>
        <row r="124">
          <cell r="O124" t="str">
            <v>Mongolei</v>
          </cell>
        </row>
        <row r="125">
          <cell r="O125" t="str">
            <v>Montenegro</v>
          </cell>
        </row>
        <row r="126">
          <cell r="O126" t="str">
            <v>Mosambik</v>
          </cell>
        </row>
        <row r="127">
          <cell r="O127" t="str">
            <v>Myanmar</v>
          </cell>
        </row>
        <row r="128">
          <cell r="O128" t="str">
            <v>N</v>
          </cell>
        </row>
        <row r="129">
          <cell r="O129" t="str">
            <v>Namibia</v>
          </cell>
        </row>
        <row r="130">
          <cell r="O130" t="str">
            <v>Nauru</v>
          </cell>
        </row>
        <row r="131">
          <cell r="O131" t="str">
            <v>Nepal</v>
          </cell>
        </row>
        <row r="132">
          <cell r="O132" t="str">
            <v>Neuseeland</v>
          </cell>
        </row>
        <row r="133">
          <cell r="O133" t="str">
            <v>Nicaragua</v>
          </cell>
        </row>
        <row r="134">
          <cell r="O134" t="str">
            <v>Niederlande</v>
          </cell>
        </row>
        <row r="135">
          <cell r="O135" t="str">
            <v>Niger</v>
          </cell>
        </row>
        <row r="136">
          <cell r="O136" t="str">
            <v>Nigeria</v>
          </cell>
        </row>
        <row r="137">
          <cell r="O137" t="str">
            <v>Niue</v>
          </cell>
        </row>
        <row r="138">
          <cell r="O138" t="str">
            <v>Nordkorea</v>
          </cell>
        </row>
        <row r="139">
          <cell r="O139" t="str">
            <v>Norwegen</v>
          </cell>
        </row>
        <row r="140">
          <cell r="O140" t="str">
            <v>O</v>
          </cell>
        </row>
        <row r="141">
          <cell r="O141" t="str">
            <v>Österreich</v>
          </cell>
        </row>
        <row r="142">
          <cell r="O142" t="str">
            <v>Oman</v>
          </cell>
        </row>
        <row r="143">
          <cell r="O143" t="str">
            <v>P</v>
          </cell>
        </row>
        <row r="144">
          <cell r="O144" t="str">
            <v>Pakistan</v>
          </cell>
        </row>
        <row r="145">
          <cell r="O145" t="str">
            <v>Palau</v>
          </cell>
        </row>
        <row r="146">
          <cell r="O146" t="str">
            <v>Palästinensische Gebiete</v>
          </cell>
        </row>
        <row r="147">
          <cell r="O147" t="str">
            <v>Panama</v>
          </cell>
        </row>
        <row r="148">
          <cell r="O148" t="str">
            <v>Papua-Neuguinea</v>
          </cell>
        </row>
        <row r="149">
          <cell r="O149" t="str">
            <v>Paraguay</v>
          </cell>
        </row>
        <row r="150">
          <cell r="O150" t="str">
            <v>Peru</v>
          </cell>
        </row>
        <row r="151">
          <cell r="O151" t="str">
            <v>Philippinen</v>
          </cell>
        </row>
        <row r="152">
          <cell r="O152" t="str">
            <v>Polen</v>
          </cell>
        </row>
        <row r="153">
          <cell r="O153" t="str">
            <v>Portugal</v>
          </cell>
        </row>
        <row r="154">
          <cell r="O154" t="str">
            <v>R</v>
          </cell>
        </row>
        <row r="155">
          <cell r="O155" t="str">
            <v>Ruanda</v>
          </cell>
        </row>
        <row r="156">
          <cell r="O156" t="str">
            <v>Rumänien</v>
          </cell>
        </row>
        <row r="157">
          <cell r="O157" t="str">
            <v>Russland</v>
          </cell>
        </row>
        <row r="158">
          <cell r="O158" t="str">
            <v>S</v>
          </cell>
        </row>
        <row r="159">
          <cell r="O159" t="str">
            <v>Sahara</v>
          </cell>
        </row>
        <row r="160">
          <cell r="O160" t="str">
            <v>Salomonen</v>
          </cell>
        </row>
        <row r="161">
          <cell r="O161" t="str">
            <v>Sambia</v>
          </cell>
        </row>
        <row r="162">
          <cell r="O162" t="str">
            <v>Samoa</v>
          </cell>
        </row>
        <row r="163">
          <cell r="O163" t="str">
            <v>San Marino</v>
          </cell>
        </row>
        <row r="164">
          <cell r="O164" t="str">
            <v>São Tomé und Príncipe</v>
          </cell>
        </row>
        <row r="165">
          <cell r="O165" t="str">
            <v>Saudi-Arabien</v>
          </cell>
        </row>
        <row r="166">
          <cell r="O166" t="str">
            <v>Schweden</v>
          </cell>
        </row>
        <row r="167">
          <cell r="O167" t="str">
            <v>Schweiz</v>
          </cell>
        </row>
        <row r="168">
          <cell r="O168" t="str">
            <v>Senegal</v>
          </cell>
        </row>
        <row r="169">
          <cell r="O169" t="str">
            <v>Serbien</v>
          </cell>
        </row>
        <row r="170">
          <cell r="O170" t="str">
            <v>Seychellen</v>
          </cell>
        </row>
        <row r="171">
          <cell r="O171" t="str">
            <v>Sierra Leone</v>
          </cell>
        </row>
        <row r="172">
          <cell r="O172" t="str">
            <v>Simbabwe</v>
          </cell>
        </row>
        <row r="173">
          <cell r="O173" t="str">
            <v>Singapur</v>
          </cell>
        </row>
        <row r="174">
          <cell r="O174" t="str">
            <v>Slowakei</v>
          </cell>
        </row>
        <row r="175">
          <cell r="O175" t="str">
            <v>Slowenien</v>
          </cell>
        </row>
        <row r="176">
          <cell r="O176" t="str">
            <v>Somalia</v>
          </cell>
        </row>
        <row r="177">
          <cell r="O177" t="str">
            <v>Spanien</v>
          </cell>
        </row>
        <row r="178">
          <cell r="O178" t="str">
            <v>Sri Lanka</v>
          </cell>
        </row>
        <row r="179">
          <cell r="O179" t="str">
            <v>St. Kitts und Nevis</v>
          </cell>
        </row>
        <row r="180">
          <cell r="O180" t="str">
            <v>St. Lucia</v>
          </cell>
        </row>
        <row r="181">
          <cell r="O181" t="str">
            <v>St. Vincent und die Grenadinen</v>
          </cell>
        </row>
        <row r="182">
          <cell r="O182" t="str">
            <v>Sudan</v>
          </cell>
        </row>
        <row r="183">
          <cell r="O183" t="str">
            <v>Südafrika</v>
          </cell>
        </row>
        <row r="184">
          <cell r="O184" t="str">
            <v>Südkorea</v>
          </cell>
        </row>
        <row r="185">
          <cell r="O185" t="str">
            <v>Suriname</v>
          </cell>
        </row>
        <row r="186">
          <cell r="O186" t="str">
            <v>Swasiland</v>
          </cell>
        </row>
        <row r="187">
          <cell r="O187" t="str">
            <v>Syrien</v>
          </cell>
        </row>
        <row r="188">
          <cell r="O188" t="str">
            <v>T</v>
          </cell>
        </row>
        <row r="189">
          <cell r="O189" t="str">
            <v>Tadschikistan</v>
          </cell>
        </row>
        <row r="190">
          <cell r="O190" t="str">
            <v>Taiwan</v>
          </cell>
        </row>
        <row r="191">
          <cell r="O191" t="str">
            <v>Tansania</v>
          </cell>
        </row>
        <row r="192">
          <cell r="O192" t="str">
            <v>Thailand</v>
          </cell>
        </row>
        <row r="193">
          <cell r="O193" t="str">
            <v>Timor-Leste</v>
          </cell>
        </row>
        <row r="194">
          <cell r="O194" t="str">
            <v>Togo</v>
          </cell>
        </row>
        <row r="195">
          <cell r="O195" t="str">
            <v>Tonga</v>
          </cell>
        </row>
        <row r="196">
          <cell r="O196" t="str">
            <v>Trinidad und Tobago</v>
          </cell>
        </row>
        <row r="197">
          <cell r="O197" t="str">
            <v>Tschad</v>
          </cell>
        </row>
        <row r="198">
          <cell r="O198" t="str">
            <v>Tschechien</v>
          </cell>
        </row>
        <row r="199">
          <cell r="O199" t="str">
            <v>Tunesien</v>
          </cell>
        </row>
        <row r="200">
          <cell r="O200" t="str">
            <v>Turkmenistan</v>
          </cell>
        </row>
        <row r="201">
          <cell r="O201" t="str">
            <v>Turks- und Caicosinseln</v>
          </cell>
        </row>
        <row r="202">
          <cell r="O202" t="str">
            <v>Tuvalu</v>
          </cell>
        </row>
        <row r="203">
          <cell r="O203" t="str">
            <v>Türkei</v>
          </cell>
        </row>
        <row r="204">
          <cell r="O204" t="str">
            <v>U</v>
          </cell>
        </row>
        <row r="205">
          <cell r="O205" t="str">
            <v>Uganda</v>
          </cell>
        </row>
        <row r="206">
          <cell r="O206" t="str">
            <v>Ukraine</v>
          </cell>
        </row>
        <row r="207">
          <cell r="O207" t="str">
            <v>Ungarn</v>
          </cell>
        </row>
        <row r="208">
          <cell r="O208" t="str">
            <v>Uruguay</v>
          </cell>
        </row>
        <row r="209">
          <cell r="O209" t="str">
            <v>USA</v>
          </cell>
        </row>
        <row r="210">
          <cell r="O210" t="str">
            <v>Usbekistan</v>
          </cell>
        </row>
        <row r="211">
          <cell r="O211" t="str">
            <v>V</v>
          </cell>
        </row>
        <row r="212">
          <cell r="O212" t="str">
            <v>Vanuatu</v>
          </cell>
        </row>
        <row r="213">
          <cell r="O213" t="str">
            <v>Vatikanstadt</v>
          </cell>
        </row>
        <row r="214">
          <cell r="O214" t="str">
            <v>Venezuela</v>
          </cell>
        </row>
        <row r="215">
          <cell r="O215" t="str">
            <v>Vereinigte Arabische Emirate</v>
          </cell>
        </row>
        <row r="216">
          <cell r="O216" t="str">
            <v>Vietnam</v>
          </cell>
        </row>
        <row r="217">
          <cell r="O217" t="str">
            <v>W</v>
          </cell>
        </row>
        <row r="218">
          <cell r="O218" t="str">
            <v>Weißrussland</v>
          </cell>
        </row>
        <row r="219">
          <cell r="O219" t="str">
            <v>Z</v>
          </cell>
        </row>
        <row r="220">
          <cell r="O220" t="str">
            <v>Zentralafrikanische Republik</v>
          </cell>
        </row>
        <row r="221">
          <cell r="O221" t="str">
            <v>Zypern</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reinstellungen"/>
      <sheetName val="Eingabe"/>
      <sheetName val="Deckblatt"/>
      <sheetName val="Q-Fähigk"/>
      <sheetName val="Proz-Balken"/>
      <sheetName val="Auswertg 1"/>
      <sheetName val="Auswertg 2"/>
      <sheetName val="Auswertg 3"/>
      <sheetName val="Sofortmaßnahmen"/>
      <sheetName val="Streifenliste"/>
      <sheetName val="QTP dt."/>
      <sheetName val="ProduktA"/>
      <sheetName val="ProduktA (2)"/>
      <sheetName val="ProduktA (3)"/>
      <sheetName val="Erläuterung"/>
      <sheetName val="QTP engl."/>
      <sheetName val="Prozessschritte extern"/>
      <sheetName val="Prozessschritte intern"/>
      <sheetName val="PrdGrp-TEXTE"/>
      <sheetName val="Vorlage Vorabkopie"/>
      <sheetName val="Tabel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BPF - SPF"/>
      <sheetName val="Teilebuendel - common parts"/>
      <sheetName val="Setzteile - directed parts"/>
      <sheetName val="PWT Planung - PWT plan"/>
      <sheetName val="R&amp;D Planung - R&amp;D plan"/>
      <sheetName val="Änderungen -  History"/>
      <sheetName val="Listen"/>
      <sheetName val="Formular BAG"/>
      <sheetName val="Teilebuendel"/>
      <sheetName val="Formblattlebenslauf"/>
      <sheetName val="Liste"/>
      <sheetName val="2014-01-20 Bemusterungsplanungs"/>
    </sheetNames>
    <sheetDataSet>
      <sheetData sheetId="0"/>
      <sheetData sheetId="1"/>
      <sheetData sheetId="2"/>
      <sheetData sheetId="3"/>
      <sheetData sheetId="4">
        <row r="1074">
          <cell r="O1074" t="str">
            <v xml:space="preserve">Ja / Yes </v>
          </cell>
        </row>
        <row r="1075">
          <cell r="O1075" t="str">
            <v>Nein / No</v>
          </cell>
        </row>
        <row r="1077">
          <cell r="O1077">
            <v>1</v>
          </cell>
        </row>
        <row r="1078">
          <cell r="O1078">
            <v>2</v>
          </cell>
        </row>
        <row r="1079">
          <cell r="O1079">
            <v>3</v>
          </cell>
        </row>
        <row r="1080">
          <cell r="O1080">
            <v>4</v>
          </cell>
        </row>
        <row r="1081">
          <cell r="O1081">
            <v>5</v>
          </cell>
        </row>
        <row r="1082">
          <cell r="O1082">
            <v>6</v>
          </cell>
        </row>
        <row r="1083">
          <cell r="O1083">
            <v>7</v>
          </cell>
        </row>
        <row r="1084">
          <cell r="O1084">
            <v>8</v>
          </cell>
        </row>
        <row r="1085">
          <cell r="O1085">
            <v>9</v>
          </cell>
        </row>
        <row r="1086">
          <cell r="O1086">
            <v>10</v>
          </cell>
        </row>
        <row r="1087">
          <cell r="O1087">
            <v>11</v>
          </cell>
        </row>
        <row r="1088">
          <cell r="O1088">
            <v>12</v>
          </cell>
        </row>
        <row r="1089">
          <cell r="O1089">
            <v>13</v>
          </cell>
        </row>
        <row r="1090">
          <cell r="O1090">
            <v>14</v>
          </cell>
        </row>
        <row r="1091">
          <cell r="O1091">
            <v>15</v>
          </cell>
        </row>
        <row r="1092">
          <cell r="O1092">
            <v>16</v>
          </cell>
        </row>
        <row r="1093">
          <cell r="O1093">
            <v>17</v>
          </cell>
        </row>
        <row r="1094">
          <cell r="O1094">
            <v>18</v>
          </cell>
        </row>
        <row r="1095">
          <cell r="O1095">
            <v>19</v>
          </cell>
        </row>
        <row r="1096">
          <cell r="O1096">
            <v>20</v>
          </cell>
        </row>
      </sheetData>
      <sheetData sheetId="5"/>
      <sheetData sheetId="6"/>
      <sheetData sheetId="7">
        <row r="1">
          <cell r="B1" t="str">
            <v>001</v>
          </cell>
        </row>
      </sheetData>
      <sheetData sheetId="8"/>
      <sheetData sheetId="9"/>
      <sheetData sheetId="10"/>
      <sheetData sheetId="11">
        <row r="1">
          <cell r="F1" t="str">
            <v>A</v>
          </cell>
        </row>
      </sheetData>
      <sheetData sheetId="1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iseabrechnung"/>
      <sheetName val="Berechnung"/>
    </sheetNames>
    <sheetDataSet>
      <sheetData sheetId="0" refreshError="1"/>
      <sheetData sheetId="1" refreshError="1">
        <row r="8">
          <cell r="D8">
            <v>0</v>
          </cell>
        </row>
        <row r="9">
          <cell r="D9">
            <v>1</v>
          </cell>
        </row>
        <row r="10">
          <cell r="D10">
            <v>2</v>
          </cell>
        </row>
        <row r="11">
          <cell r="D11">
            <v>3</v>
          </cell>
        </row>
        <row r="12">
          <cell r="D12">
            <v>4</v>
          </cell>
        </row>
        <row r="13">
          <cell r="D13">
            <v>5</v>
          </cell>
        </row>
        <row r="14">
          <cell r="D14">
            <v>6</v>
          </cell>
        </row>
        <row r="15">
          <cell r="D15">
            <v>7</v>
          </cell>
        </row>
        <row r="16">
          <cell r="D16">
            <v>8</v>
          </cell>
        </row>
        <row r="17">
          <cell r="D17">
            <v>9</v>
          </cell>
        </row>
        <row r="18">
          <cell r="D18">
            <v>10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reinstellungen"/>
      <sheetName val="Eingabe"/>
      <sheetName val="Deckblatt"/>
      <sheetName val="Q-Fähigk"/>
      <sheetName val="Proz-Balken"/>
      <sheetName val="Auswertg 1"/>
      <sheetName val="Auswertg 2"/>
      <sheetName val="Auswertg 3"/>
      <sheetName val="Sofortmaßnahmen"/>
      <sheetName val="Streifenliste"/>
      <sheetName val="QTP dt."/>
      <sheetName val="ProduktA"/>
      <sheetName val="ProduktA (2)"/>
      <sheetName val="ProduktA (3)"/>
      <sheetName val="Erläuterung"/>
      <sheetName val="QTP engl."/>
      <sheetName val="Prozessschritte extern"/>
      <sheetName val="Prozessschritte intern"/>
      <sheetName val="PrdGrp-TEXTE"/>
      <sheetName val="Vorlage Vorabkopi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achweiskategorien"/>
      <sheetName val="Deckblatt"/>
      <sheetName val="Bewertungsformular"/>
      <sheetName val="Beurteilung Teil - Assess.part"/>
      <sheetName val="Beurteil.Proz. - Assessm.proc."/>
      <sheetName val="Produktbezogene Prüfergebnisse"/>
      <sheetName val="Prozessbezogene Dokumente"/>
      <sheetName val="Software Dokumente"/>
      <sheetName val="Tabelle5"/>
      <sheetName val="Tabelle6"/>
      <sheetName val="Tabelle7"/>
      <sheetName val="Tabelle8"/>
      <sheetName val="Tabelle9"/>
      <sheetName val="Tabelle10"/>
      <sheetName val="Tabelle11"/>
      <sheetName val="Tabelle12"/>
      <sheetName val="Tabelle13"/>
      <sheetName val="Tabelle14"/>
      <sheetName val="Tabelle15"/>
      <sheetName val="Tabelle16"/>
      <sheetName val="Tabelle17"/>
      <sheetName val="Tabelle18"/>
      <sheetName val="Tabelle19"/>
      <sheetName val="Tabelle20"/>
      <sheetName val="Tabelle21"/>
      <sheetName val="Tabelle22"/>
      <sheetName val="Tabelle23"/>
      <sheetName val="Tabelle24"/>
      <sheetName val="Tabelle25"/>
      <sheetName val="Tabelle26"/>
      <sheetName val="Tabelle27"/>
      <sheetName val="Tabelle2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reigabebaum"/>
      <sheetName val="Freigabebaum farbig"/>
      <sheetName val="Inhalte Nachweise allgemein"/>
      <sheetName val="Prüfergebnisse - Test results"/>
      <sheetName val="Stückliste - Bill of materials"/>
      <sheetName val="NW Bemu reine Software"/>
      <sheetName val="1. SW Prüfbericht - Test Report"/>
      <sheetName val="2. SW Prüfbericht - Test Report"/>
      <sheetName val="DMC-Test"/>
      <sheetName val="Restschmutz deu"/>
      <sheetName val="Residual dirt eng"/>
      <sheetName val="Beurteilung Teil - Assess.part"/>
      <sheetName val="Beurteil.Proz. - Assessm.proc."/>
      <sheetName val="Werkstoffstückliste"/>
      <sheetName val="Explosionszeichnung"/>
      <sheetName val="Variantenplanung"/>
      <sheetName val="Bilddokumentation"/>
      <sheetName val="Probeentnahmeplan"/>
      <sheetName val="Prüfmatrix nach BT oder DBL"/>
      <sheetName val="Prüfbericht"/>
      <sheetName val="Optionale Teilebedarfssteuerung"/>
      <sheetName val="Bsp. Teilebedarfssteuerung"/>
      <sheetName val="Weiter Reiter je nach Anforderg"/>
      <sheetName val="Werkzeugliste - Tool list"/>
      <sheetName val="Prüfmittel - Test equipment"/>
      <sheetName val="Abweichungen Prozess"/>
      <sheetName val="Deviation  Process"/>
      <sheetName val="Abweichungsblatt - Deviations"/>
    </sheetNames>
    <sheetDataSet>
      <sheetData sheetId="0"/>
      <sheetData sheetId="1"/>
      <sheetData sheetId="2"/>
      <sheetData sheetId="3"/>
      <sheetData sheetId="4"/>
      <sheetData sheetId="5"/>
      <sheetData sheetId="6"/>
      <sheetData sheetId="7"/>
      <sheetData sheetId="8"/>
      <sheetData sheetId="9">
        <row r="41">
          <cell r="K41" t="str">
            <v>i.O.</v>
          </cell>
        </row>
        <row r="42">
          <cell r="K42" t="str">
            <v>n.i.O.</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2"/>
  <dimension ref="A1:A18"/>
  <sheetViews>
    <sheetView tabSelected="1" view="pageLayout" zoomScaleNormal="100" workbookViewId="0"/>
  </sheetViews>
  <sheetFormatPr baseColWidth="10" defaultRowHeight="12.75" x14ac:dyDescent="0.2"/>
  <cols>
    <col min="1" max="1" width="79.125" style="49" customWidth="1"/>
    <col min="2" max="16384" width="11" style="49"/>
  </cols>
  <sheetData>
    <row r="1" spans="1:1" ht="13.5" thickBot="1" x14ac:dyDescent="0.25">
      <c r="A1" s="144" t="s">
        <v>1005</v>
      </c>
    </row>
    <row r="2" spans="1:1" ht="39" thickBot="1" x14ac:dyDescent="0.25">
      <c r="A2" s="145" t="s">
        <v>1006</v>
      </c>
    </row>
    <row r="3" spans="1:1" ht="13.5" thickBot="1" x14ac:dyDescent="0.25"/>
    <row r="4" spans="1:1" ht="13.5" thickBot="1" x14ac:dyDescent="0.25">
      <c r="A4" s="144" t="s">
        <v>86</v>
      </c>
    </row>
    <row r="5" spans="1:1" ht="63.75" x14ac:dyDescent="0.2">
      <c r="A5" s="146" t="s">
        <v>1013</v>
      </c>
    </row>
    <row r="6" spans="1:1" ht="26.25" thickBot="1" x14ac:dyDescent="0.25">
      <c r="A6" s="145" t="s">
        <v>1012</v>
      </c>
    </row>
    <row r="7" spans="1:1" ht="13.5" thickBot="1" x14ac:dyDescent="0.25"/>
    <row r="8" spans="1:1" ht="13.5" thickBot="1" x14ac:dyDescent="0.25">
      <c r="A8" s="147" t="s">
        <v>1008</v>
      </c>
    </row>
    <row r="9" spans="1:1" ht="25.5" x14ac:dyDescent="0.2">
      <c r="A9" s="148" t="s">
        <v>1011</v>
      </c>
    </row>
    <row r="10" spans="1:1" ht="38.25" x14ac:dyDescent="0.2">
      <c r="A10" s="149" t="s">
        <v>1014</v>
      </c>
    </row>
    <row r="11" spans="1:1" x14ac:dyDescent="0.2">
      <c r="A11" s="152" t="s">
        <v>1009</v>
      </c>
    </row>
    <row r="12" spans="1:1" ht="13.5" thickBot="1" x14ac:dyDescent="0.25">
      <c r="A12" s="153" t="s">
        <v>1010</v>
      </c>
    </row>
    <row r="13" spans="1:1" ht="13.5" thickBot="1" x14ac:dyDescent="0.25"/>
    <row r="14" spans="1:1" ht="13.5" thickBot="1" x14ac:dyDescent="0.25">
      <c r="A14" s="144" t="s">
        <v>1002</v>
      </c>
    </row>
    <row r="15" spans="1:1" ht="26.25" thickBot="1" x14ac:dyDescent="0.25">
      <c r="A15" s="145" t="s">
        <v>1003</v>
      </c>
    </row>
    <row r="16" spans="1:1" ht="13.5" thickBot="1" x14ac:dyDescent="0.25">
      <c r="A16" s="150"/>
    </row>
    <row r="17" spans="1:1" ht="13.5" thickBot="1" x14ac:dyDescent="0.25">
      <c r="A17" s="147" t="s">
        <v>1004</v>
      </c>
    </row>
    <row r="18" spans="1:1" ht="26.25" thickBot="1" x14ac:dyDescent="0.25">
      <c r="A18" s="151" t="s">
        <v>1007</v>
      </c>
    </row>
  </sheetData>
  <printOptions horizontalCentered="1"/>
  <pageMargins left="0.59055118110236204" right="0.39370078740157499" top="1.1023622047244099" bottom="0.55118110236220497" header="0.11811023622047198" footer="0.11811023622047198"/>
  <pageSetup paperSize="9" orientation="portrait" r:id="rId1"/>
  <headerFooter scaleWithDoc="0">
    <oddHeader>&amp;L&amp;"-,Fett"&amp;16&amp;K000000Formsheet&amp;"-,Standard"&amp;11
&amp;"-,Fett"&amp;16PPF VDA2 - Requirements/Anforderungen Suppliers&amp;"-,Standard"&amp;11
&amp;"-,Fett"&amp;12FS QM 121&amp;"-,Standard" / Revision 01 / Autor: QAS-Hil&amp;R&amp;6 
 &amp;11
&amp;G</oddHeader>
    <oddFooter>&amp;C&amp;"-,Fett"öffentlich&amp;"-,Standard"&amp;9&amp;KA6A6A6
© Thomas GmbH. All rights reserved.&amp;R&amp;9&amp;KA6A6A6Seite &amp;P von &amp;N</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9">
    <tabColor rgb="FFFFFF00"/>
  </sheetPr>
  <dimension ref="A1:AY57"/>
  <sheetViews>
    <sheetView view="pageLayout" zoomScaleNormal="100" workbookViewId="0">
      <selection activeCell="A2" sqref="A2:M3"/>
    </sheetView>
  </sheetViews>
  <sheetFormatPr baseColWidth="10" defaultRowHeight="14.25" x14ac:dyDescent="0.2"/>
  <cols>
    <col min="1" max="19" width="2" customWidth="1"/>
    <col min="20" max="20" width="2.25" customWidth="1"/>
    <col min="21" max="40" width="2" customWidth="1"/>
    <col min="41" max="44" width="11" hidden="1" customWidth="1"/>
    <col min="45" max="45" width="29.5" hidden="1" customWidth="1"/>
    <col min="46" max="51" width="11" hidden="1" customWidth="1"/>
  </cols>
  <sheetData>
    <row r="1" spans="1:46" ht="24" customHeight="1" x14ac:dyDescent="0.2">
      <c r="A1" s="1182" t="s">
        <v>933</v>
      </c>
      <c r="B1" s="1182"/>
      <c r="C1" s="1182"/>
      <c r="D1" s="1182"/>
      <c r="E1" s="1182"/>
      <c r="F1" s="1182"/>
      <c r="G1" s="1182"/>
      <c r="H1" s="1182"/>
      <c r="I1" s="1182"/>
      <c r="J1" s="1182"/>
      <c r="K1" s="1182"/>
      <c r="L1" s="1182"/>
      <c r="M1" s="1182"/>
      <c r="N1" s="1182"/>
      <c r="O1" s="1182"/>
      <c r="P1" s="1182"/>
      <c r="Q1" s="1182"/>
      <c r="R1" s="1182"/>
      <c r="S1" s="1182"/>
      <c r="T1" s="1182"/>
      <c r="U1" s="1182"/>
      <c r="V1" s="1182"/>
      <c r="W1" s="1182"/>
      <c r="X1" s="1182"/>
      <c r="Y1" s="1182"/>
      <c r="Z1" s="1182"/>
      <c r="AA1" s="1182"/>
      <c r="AB1" s="1182"/>
      <c r="AC1" s="1182"/>
      <c r="AD1" s="1182"/>
      <c r="AE1" s="1182"/>
      <c r="AF1" s="1182"/>
      <c r="AG1" s="1182"/>
      <c r="AH1" s="1182"/>
      <c r="AI1" s="1182"/>
      <c r="AJ1" s="1182"/>
      <c r="AK1" s="1182"/>
      <c r="AL1" s="1182"/>
      <c r="AM1" s="1182"/>
      <c r="AN1" s="1182"/>
    </row>
    <row r="2" spans="1:46" ht="21" customHeight="1" x14ac:dyDescent="0.2">
      <c r="A2" s="722" t="str">
        <f>Sprachen!L392</f>
        <v xml:space="preserve">6.1 Cover sheet for PPA software </v>
      </c>
      <c r="B2" s="722"/>
      <c r="C2" s="722"/>
      <c r="D2" s="722"/>
      <c r="E2" s="722"/>
      <c r="F2" s="722"/>
      <c r="G2" s="722"/>
      <c r="H2" s="722"/>
      <c r="I2" s="722"/>
      <c r="J2" s="722"/>
      <c r="K2" s="722"/>
      <c r="L2" s="722"/>
      <c r="M2" s="722"/>
      <c r="N2" s="995" t="str">
        <f>Sprachen!L378</f>
        <v>Report</v>
      </c>
      <c r="O2" s="995"/>
      <c r="P2" s="995"/>
      <c r="Q2" s="995"/>
      <c r="R2" s="995"/>
      <c r="S2" s="995"/>
      <c r="T2" s="995"/>
      <c r="U2" s="996" t="str">
        <f>IF(H5&lt;&gt;"",H5&amp;" / "&amp;H6,"")</f>
        <v/>
      </c>
      <c r="V2" s="996"/>
      <c r="W2" s="996"/>
      <c r="X2" s="996"/>
      <c r="Y2" s="996"/>
      <c r="Z2" s="996"/>
      <c r="AA2" s="996"/>
      <c r="AB2" s="996"/>
      <c r="AC2" s="996"/>
      <c r="AD2" s="996"/>
      <c r="AE2" s="996"/>
      <c r="AF2" s="996"/>
      <c r="AG2" s="996"/>
      <c r="AH2" s="996"/>
      <c r="AI2" s="996"/>
      <c r="AJ2" s="996"/>
      <c r="AK2" s="996"/>
      <c r="AL2" s="996"/>
      <c r="AM2" s="996"/>
      <c r="AN2" s="996"/>
      <c r="AP2" t="s">
        <v>594</v>
      </c>
      <c r="AR2">
        <v>1</v>
      </c>
      <c r="AS2" t="s">
        <v>850</v>
      </c>
      <c r="AT2" t="e">
        <f>IF(#REF!=Sprachen!L4,"X","N")</f>
        <v>#REF!</v>
      </c>
    </row>
    <row r="3" spans="1:46" ht="21" customHeight="1" thickBot="1" x14ac:dyDescent="0.25">
      <c r="A3" s="723"/>
      <c r="B3" s="723"/>
      <c r="C3" s="723"/>
      <c r="D3" s="723"/>
      <c r="E3" s="723"/>
      <c r="F3" s="723"/>
      <c r="G3" s="723"/>
      <c r="H3" s="723"/>
      <c r="I3" s="723"/>
      <c r="J3" s="723"/>
      <c r="K3" s="723"/>
      <c r="L3" s="723"/>
      <c r="M3" s="723"/>
      <c r="N3" s="724" t="str">
        <f>Sprachen!L255</f>
        <v>Organization</v>
      </c>
      <c r="O3" s="724"/>
      <c r="P3" s="724"/>
      <c r="Q3" s="724"/>
      <c r="R3" s="724"/>
      <c r="S3" s="724"/>
      <c r="T3" s="724"/>
      <c r="U3" s="163" t="str">
        <f>IF('Anlage 4 Deckblatt'!U2&lt;&gt;"",'Anlage 4 Deckblatt'!U2,"")</f>
        <v/>
      </c>
      <c r="V3" s="163"/>
      <c r="W3" s="163"/>
      <c r="X3" s="163"/>
      <c r="Y3" s="163"/>
      <c r="Z3" s="163"/>
      <c r="AA3" s="163"/>
      <c r="AB3" s="163"/>
      <c r="AC3" s="163"/>
      <c r="AD3" s="163"/>
      <c r="AE3" s="163"/>
      <c r="AF3" s="163"/>
      <c r="AG3" s="163"/>
      <c r="AH3" s="163"/>
      <c r="AI3" s="163"/>
      <c r="AJ3" s="163"/>
      <c r="AK3" s="163"/>
      <c r="AL3" s="163"/>
      <c r="AM3" s="163"/>
      <c r="AN3" s="163"/>
      <c r="AS3" t="s">
        <v>851</v>
      </c>
      <c r="AT3" t="e">
        <f>IF(#REF!=Sprachen!L4,"X","N")</f>
        <v>#REF!</v>
      </c>
    </row>
    <row r="4" spans="1:46" s="5" customFormat="1" ht="15.75" thickTop="1" thickBot="1" x14ac:dyDescent="0.25">
      <c r="A4" s="997" t="str">
        <f>Sprachen!L46</f>
        <v>Information about the organization</v>
      </c>
      <c r="B4" s="997"/>
      <c r="C4" s="997"/>
      <c r="D4" s="997"/>
      <c r="E4" s="997"/>
      <c r="F4" s="997"/>
      <c r="G4" s="997"/>
      <c r="H4" s="997"/>
      <c r="I4" s="997"/>
      <c r="J4" s="997"/>
      <c r="K4" s="997"/>
      <c r="L4" s="997"/>
      <c r="M4" s="997"/>
      <c r="N4" s="997"/>
      <c r="O4" s="997" t="str">
        <f>Sprachen!L433</f>
        <v>Description about Software</v>
      </c>
      <c r="P4" s="997"/>
      <c r="Q4" s="997"/>
      <c r="R4" s="997"/>
      <c r="S4" s="997"/>
      <c r="T4" s="997"/>
      <c r="U4" s="997"/>
      <c r="V4" s="997"/>
      <c r="W4" s="997"/>
      <c r="X4" s="997"/>
      <c r="Y4" s="997"/>
      <c r="Z4" s="997"/>
      <c r="AA4" s="997"/>
      <c r="AB4" s="997" t="str">
        <f>Sprachen!L45</f>
        <v>Information about the customer</v>
      </c>
      <c r="AC4" s="997"/>
      <c r="AD4" s="997"/>
      <c r="AE4" s="997"/>
      <c r="AF4" s="997"/>
      <c r="AG4" s="997"/>
      <c r="AH4" s="997"/>
      <c r="AI4" s="997"/>
      <c r="AJ4" s="997"/>
      <c r="AK4" s="997"/>
      <c r="AL4" s="997"/>
      <c r="AM4" s="997"/>
      <c r="AN4" s="997"/>
      <c r="AP4">
        <f>'Anlage 4 Deckblatt'!AP2</f>
        <v>0</v>
      </c>
      <c r="AQ4"/>
      <c r="AR4"/>
      <c r="AS4"/>
      <c r="AT4"/>
    </row>
    <row r="5" spans="1:46" ht="15" customHeight="1" thickTop="1" x14ac:dyDescent="0.2">
      <c r="A5" s="726" t="str">
        <f>Sprachen!L75</f>
        <v>Report number</v>
      </c>
      <c r="B5" s="727"/>
      <c r="C5" s="727"/>
      <c r="D5" s="727"/>
      <c r="E5" s="727"/>
      <c r="F5" s="727"/>
      <c r="G5" s="728"/>
      <c r="H5" s="790" t="str">
        <f>IF('Anlage 4 Deckblatt'!H16&lt;&gt;"",'Anlage 4 Deckblatt'!H16,"")</f>
        <v/>
      </c>
      <c r="I5" s="791"/>
      <c r="J5" s="791"/>
      <c r="K5" s="791"/>
      <c r="L5" s="791"/>
      <c r="M5" s="791"/>
      <c r="N5" s="792"/>
      <c r="O5" s="1214" t="str">
        <f>Sprachen!L437</f>
        <v>Parts list reference (customer) (optional)</v>
      </c>
      <c r="P5" s="1215"/>
      <c r="Q5" s="1215"/>
      <c r="R5" s="1215"/>
      <c r="S5" s="1215"/>
      <c r="T5" s="1215"/>
      <c r="U5" s="1216"/>
      <c r="V5" s="1220" t="str">
        <f>IF('Anlage 5 Deckblatt Software 1'!V5&lt;&gt;"",'Anlage 5 Deckblatt Software 1'!V5,"")</f>
        <v/>
      </c>
      <c r="W5" s="1221"/>
      <c r="X5" s="1221"/>
      <c r="Y5" s="1221"/>
      <c r="Z5" s="1221"/>
      <c r="AA5" s="1222"/>
      <c r="AB5" s="738" t="str">
        <f>Sprachen!L187</f>
        <v>Customer</v>
      </c>
      <c r="AC5" s="739"/>
      <c r="AD5" s="739"/>
      <c r="AE5" s="739"/>
      <c r="AF5" s="739"/>
      <c r="AG5" s="739"/>
      <c r="AH5" s="740"/>
      <c r="AI5" s="756" t="str">
        <f>IF('Anlage 4 Deckblatt'!A10&lt;&gt;"",'Anlage 4 Deckblatt'!A10,"")</f>
        <v>Thomas GmbH</v>
      </c>
      <c r="AJ5" s="757"/>
      <c r="AK5" s="757"/>
      <c r="AL5" s="757"/>
      <c r="AM5" s="757"/>
      <c r="AN5" s="758"/>
    </row>
    <row r="6" spans="1:46" x14ac:dyDescent="0.2">
      <c r="A6" s="744" t="str">
        <f>Sprachen!L77</f>
        <v>Report version</v>
      </c>
      <c r="B6" s="745"/>
      <c r="C6" s="745"/>
      <c r="D6" s="745"/>
      <c r="E6" s="745"/>
      <c r="F6" s="745"/>
      <c r="G6" s="746"/>
      <c r="H6" s="747" t="str">
        <f>IF('Anlage 4 Deckblatt'!H17&lt;&gt;"",'Anlage 4 Deckblatt'!H17,"")</f>
        <v/>
      </c>
      <c r="I6" s="748"/>
      <c r="J6" s="748"/>
      <c r="K6" s="748"/>
      <c r="L6" s="748"/>
      <c r="M6" s="748"/>
      <c r="N6" s="749"/>
      <c r="O6" s="1217"/>
      <c r="P6" s="1218"/>
      <c r="Q6" s="1218"/>
      <c r="R6" s="1218"/>
      <c r="S6" s="1218"/>
      <c r="T6" s="1218"/>
      <c r="U6" s="1219"/>
      <c r="V6" s="1223"/>
      <c r="W6" s="1224"/>
      <c r="X6" s="1224"/>
      <c r="Y6" s="1224"/>
      <c r="Z6" s="1224"/>
      <c r="AA6" s="1225"/>
      <c r="AB6" s="741"/>
      <c r="AC6" s="742"/>
      <c r="AD6" s="742"/>
      <c r="AE6" s="742"/>
      <c r="AF6" s="742"/>
      <c r="AG6" s="742"/>
      <c r="AH6" s="743"/>
      <c r="AI6" s="759"/>
      <c r="AJ6" s="760"/>
      <c r="AK6" s="760"/>
      <c r="AL6" s="760"/>
      <c r="AM6" s="760"/>
      <c r="AN6" s="761"/>
    </row>
    <row r="7" spans="1:46" ht="14.25" customHeight="1" x14ac:dyDescent="0.2">
      <c r="A7" s="744" t="str">
        <f>Sprachen!L199</f>
        <v>Delivery location</v>
      </c>
      <c r="B7" s="745"/>
      <c r="C7" s="745"/>
      <c r="D7" s="745"/>
      <c r="E7" s="745"/>
      <c r="F7" s="745"/>
      <c r="G7" s="746"/>
      <c r="H7" s="747" t="str">
        <f>IF('Anlage 4 Deckblatt'!H18&lt;&gt;"",'Anlage 4 Deckblatt'!H18,"")</f>
        <v/>
      </c>
      <c r="I7" s="748"/>
      <c r="J7" s="748"/>
      <c r="K7" s="748"/>
      <c r="L7" s="748"/>
      <c r="M7" s="748"/>
      <c r="N7" s="749"/>
      <c r="O7" s="744"/>
      <c r="P7" s="745"/>
      <c r="Q7" s="745"/>
      <c r="R7" s="745"/>
      <c r="S7" s="745"/>
      <c r="T7" s="745"/>
      <c r="U7" s="746"/>
      <c r="V7" s="753"/>
      <c r="W7" s="754"/>
      <c r="X7" s="754"/>
      <c r="Y7" s="754"/>
      <c r="Z7" s="754"/>
      <c r="AA7" s="755"/>
      <c r="AB7" s="744" t="str">
        <f>Sprachen!L87</f>
        <v>Order Number PPA samples</v>
      </c>
      <c r="AC7" s="745"/>
      <c r="AD7" s="745"/>
      <c r="AE7" s="745"/>
      <c r="AF7" s="745"/>
      <c r="AG7" s="745"/>
      <c r="AH7" s="746"/>
      <c r="AI7" s="747" t="str">
        <f>IF('Anlage 4 Deckblatt'!AI18&lt;&gt;"",'Anlage 4 Deckblatt'!AI18,"")</f>
        <v/>
      </c>
      <c r="AJ7" s="748"/>
      <c r="AK7" s="748"/>
      <c r="AL7" s="748"/>
      <c r="AM7" s="748"/>
      <c r="AN7" s="749"/>
    </row>
    <row r="8" spans="1:46" x14ac:dyDescent="0.2">
      <c r="A8" s="744" t="str">
        <f>Sprachen!L276</f>
        <v>Production location</v>
      </c>
      <c r="B8" s="745"/>
      <c r="C8" s="745"/>
      <c r="D8" s="745"/>
      <c r="E8" s="745"/>
      <c r="F8" s="745"/>
      <c r="G8" s="746"/>
      <c r="H8" s="747" t="str">
        <f>IF('Anlage 4 Deckblatt'!H19&lt;&gt;"",'Anlage 4 Deckblatt'!H19,"")</f>
        <v/>
      </c>
      <c r="I8" s="748"/>
      <c r="J8" s="748"/>
      <c r="K8" s="748"/>
      <c r="L8" s="748"/>
      <c r="M8" s="748"/>
      <c r="N8" s="749"/>
      <c r="O8" s="750"/>
      <c r="P8" s="751"/>
      <c r="Q8" s="751"/>
      <c r="R8" s="751"/>
      <c r="S8" s="751"/>
      <c r="T8" s="751"/>
      <c r="U8" s="752"/>
      <c r="V8" s="1423"/>
      <c r="W8" s="1424"/>
      <c r="X8" s="1424"/>
      <c r="Y8" s="1424"/>
      <c r="Z8" s="1424"/>
      <c r="AA8" s="1425"/>
      <c r="AB8" s="744" t="str">
        <f>Sprachen!L14</f>
        <v>Unloading point</v>
      </c>
      <c r="AC8" s="745"/>
      <c r="AD8" s="745"/>
      <c r="AE8" s="745"/>
      <c r="AF8" s="745"/>
      <c r="AG8" s="745"/>
      <c r="AH8" s="746"/>
      <c r="AI8" s="1242" t="str">
        <f>IF('Anlage 4 Deckblatt'!AI19&lt;&gt;"",'Anlage 4 Deckblatt'!AI19,"")</f>
        <v/>
      </c>
      <c r="AJ8" s="1243"/>
      <c r="AK8" s="1243"/>
      <c r="AL8" s="1243"/>
      <c r="AM8" s="1243"/>
      <c r="AN8" s="1244"/>
    </row>
    <row r="9" spans="1:46" x14ac:dyDescent="0.2">
      <c r="A9" s="1226" t="str">
        <f>Sprachen!L304</f>
        <v>Part Number</v>
      </c>
      <c r="B9" s="963"/>
      <c r="C9" s="963"/>
      <c r="D9" s="963"/>
      <c r="E9" s="963"/>
      <c r="F9" s="963"/>
      <c r="G9" s="964"/>
      <c r="H9" s="967" t="str">
        <f>IF('Anlage 4 Deckblatt'!H20&lt;&gt;"",'Anlage 4 Deckblatt'!H20,"")</f>
        <v/>
      </c>
      <c r="I9" s="641"/>
      <c r="J9" s="641"/>
      <c r="K9" s="641"/>
      <c r="L9" s="641"/>
      <c r="M9" s="641"/>
      <c r="N9" s="642"/>
      <c r="O9" s="1227"/>
      <c r="P9" s="1228"/>
      <c r="Q9" s="1228"/>
      <c r="R9" s="1228"/>
      <c r="S9" s="1228"/>
      <c r="T9" s="1228"/>
      <c r="U9" s="1229"/>
      <c r="V9" s="1426"/>
      <c r="W9" s="1427"/>
      <c r="X9" s="1427"/>
      <c r="Y9" s="1427"/>
      <c r="Z9" s="1427"/>
      <c r="AA9" s="1428"/>
      <c r="AB9" s="1233" t="str">
        <f>Sprachen!L304</f>
        <v>Part Number</v>
      </c>
      <c r="AC9" s="1234"/>
      <c r="AD9" s="1234"/>
      <c r="AE9" s="1234"/>
      <c r="AF9" s="1234"/>
      <c r="AG9" s="1234"/>
      <c r="AH9" s="1235"/>
      <c r="AI9" s="1236" t="str">
        <f>IF('Anlage 4 Deckblatt'!AI20&lt;&gt;"",'Anlage 4 Deckblatt'!AI20,"")</f>
        <v/>
      </c>
      <c r="AJ9" s="1237"/>
      <c r="AK9" s="1237"/>
      <c r="AL9" s="1237"/>
      <c r="AM9" s="1237"/>
      <c r="AN9" s="1238"/>
    </row>
    <row r="10" spans="1:46" x14ac:dyDescent="0.2">
      <c r="A10" s="744" t="str">
        <f>Sprachen!L65</f>
        <v>Name</v>
      </c>
      <c r="B10" s="745"/>
      <c r="C10" s="745"/>
      <c r="D10" s="745"/>
      <c r="E10" s="745"/>
      <c r="F10" s="745"/>
      <c r="G10" s="746"/>
      <c r="H10" s="747" t="str">
        <f>IF('Anlage 4 Deckblatt'!H21&lt;&gt;"",'Anlage 4 Deckblatt'!H21,"")</f>
        <v/>
      </c>
      <c r="I10" s="748"/>
      <c r="J10" s="748"/>
      <c r="K10" s="748"/>
      <c r="L10" s="748"/>
      <c r="M10" s="748"/>
      <c r="N10" s="749"/>
      <c r="O10" s="750"/>
      <c r="P10" s="751"/>
      <c r="Q10" s="751"/>
      <c r="R10" s="751"/>
      <c r="S10" s="751"/>
      <c r="T10" s="751"/>
      <c r="U10" s="752"/>
      <c r="V10" s="753"/>
      <c r="W10" s="754"/>
      <c r="X10" s="754"/>
      <c r="Y10" s="754"/>
      <c r="Z10" s="754"/>
      <c r="AA10" s="755"/>
      <c r="AB10" s="781" t="str">
        <f>Sprachen!L65</f>
        <v>Name</v>
      </c>
      <c r="AC10" s="782"/>
      <c r="AD10" s="782"/>
      <c r="AE10" s="782"/>
      <c r="AF10" s="782"/>
      <c r="AG10" s="782"/>
      <c r="AH10" s="783"/>
      <c r="AI10" s="784" t="str">
        <f>IF('Anlage 4 Deckblatt'!AI21&lt;&gt;"",'Anlage 4 Deckblatt'!AI21,"")</f>
        <v/>
      </c>
      <c r="AJ10" s="785"/>
      <c r="AK10" s="785"/>
      <c r="AL10" s="785"/>
      <c r="AM10" s="785"/>
      <c r="AN10" s="786"/>
    </row>
    <row r="11" spans="1:46" ht="15" thickBot="1" x14ac:dyDescent="0.25">
      <c r="A11" s="744" t="str">
        <f>Sprachen!L374</f>
        <v>Drawing number</v>
      </c>
      <c r="B11" s="745"/>
      <c r="C11" s="745"/>
      <c r="D11" s="745"/>
      <c r="E11" s="745"/>
      <c r="F11" s="745"/>
      <c r="G11" s="746"/>
      <c r="H11" s="747" t="str">
        <f>IF('Anlage 4 Deckblatt'!H22&lt;&gt;"",'Anlage 4 Deckblatt'!H22,"")</f>
        <v/>
      </c>
      <c r="I11" s="748"/>
      <c r="J11" s="748"/>
      <c r="K11" s="748"/>
      <c r="L11" s="748"/>
      <c r="M11" s="748"/>
      <c r="N11" s="749"/>
      <c r="O11" s="819"/>
      <c r="P11" s="820"/>
      <c r="Q11" s="820"/>
      <c r="R11" s="820"/>
      <c r="S11" s="820"/>
      <c r="T11" s="820"/>
      <c r="U11" s="821"/>
      <c r="V11" s="822"/>
      <c r="W11" s="823"/>
      <c r="X11" s="823"/>
      <c r="Y11" s="823"/>
      <c r="Z11" s="823"/>
      <c r="AA11" s="824"/>
      <c r="AB11" s="781" t="str">
        <f>Sprachen!L374</f>
        <v>Drawing number</v>
      </c>
      <c r="AC11" s="782"/>
      <c r="AD11" s="782"/>
      <c r="AE11" s="782"/>
      <c r="AF11" s="782"/>
      <c r="AG11" s="782"/>
      <c r="AH11" s="783"/>
      <c r="AI11" s="939" t="str">
        <f>IF('Anlage 4 Deckblatt'!AI22&lt;&gt;"",'Anlage 4 Deckblatt'!AI22,"")</f>
        <v/>
      </c>
      <c r="AJ11" s="940"/>
      <c r="AK11" s="940"/>
      <c r="AL11" s="940"/>
      <c r="AM11" s="940"/>
      <c r="AN11" s="941"/>
    </row>
    <row r="12" spans="1:46" ht="15" thickBot="1" x14ac:dyDescent="0.25">
      <c r="A12" s="805" t="str">
        <f>Sprachen!L361</f>
        <v>Version / Date</v>
      </c>
      <c r="B12" s="806"/>
      <c r="C12" s="806"/>
      <c r="D12" s="806"/>
      <c r="E12" s="806"/>
      <c r="F12" s="806"/>
      <c r="G12" s="807"/>
      <c r="H12" s="766" t="str">
        <f>IF('Anlage 4 Deckblatt'!H23&lt;&gt;"",'Anlage 4 Deckblatt'!H23,"")</f>
        <v/>
      </c>
      <c r="I12" s="767"/>
      <c r="J12" s="767"/>
      <c r="K12" s="767"/>
      <c r="L12" s="767"/>
      <c r="M12" s="767"/>
      <c r="N12" s="768"/>
      <c r="O12" s="808" t="str">
        <f>Sprachen!L177</f>
        <v>Identification/DUNS</v>
      </c>
      <c r="P12" s="809"/>
      <c r="Q12" s="809"/>
      <c r="R12" s="809"/>
      <c r="S12" s="809"/>
      <c r="T12" s="809"/>
      <c r="U12" s="810"/>
      <c r="V12" s="811" t="str">
        <f>IF('Anlage 4 Deckblatt'!V23&lt;&gt;"",'Anlage 4 Deckblatt'!V23,"")</f>
        <v/>
      </c>
      <c r="W12" s="812"/>
      <c r="X12" s="812"/>
      <c r="Y12" s="812"/>
      <c r="Z12" s="812"/>
      <c r="AA12" s="813"/>
      <c r="AB12" s="814" t="str">
        <f>Sprachen!L361</f>
        <v>Version / Date</v>
      </c>
      <c r="AC12" s="345"/>
      <c r="AD12" s="345"/>
      <c r="AE12" s="345"/>
      <c r="AF12" s="345"/>
      <c r="AG12" s="345"/>
      <c r="AH12" s="815"/>
      <c r="AI12" s="816" t="str">
        <f>IF('Anlage 4 Deckblatt'!AI23&lt;&gt;"",'Anlage 4 Deckblatt'!AI23,"")</f>
        <v/>
      </c>
      <c r="AJ12" s="817"/>
      <c r="AK12" s="817"/>
      <c r="AL12" s="817"/>
      <c r="AM12" s="817"/>
      <c r="AN12" s="818"/>
    </row>
    <row r="13" spans="1:46" ht="15.75" thickTop="1" thickBot="1" x14ac:dyDescent="0.25">
      <c r="A13" s="258" t="str">
        <f>IF('Anlage 2 PPF Abstimmung'!A39&lt;&gt;"",'Anlage 2 PPF Abstimmung'!A39,"")</f>
        <v>Bauteil mit besonderer Archivierungspflicht</v>
      </c>
      <c r="B13" s="259"/>
      <c r="C13" s="259"/>
      <c r="D13" s="259"/>
      <c r="E13" s="259"/>
      <c r="F13" s="259"/>
      <c r="G13" s="259"/>
      <c r="H13" s="259"/>
      <c r="I13" s="259"/>
      <c r="J13" s="259"/>
      <c r="K13" s="259"/>
      <c r="L13" s="259"/>
      <c r="M13" s="259"/>
      <c r="N13" s="260"/>
      <c r="O13" s="95"/>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7"/>
    </row>
    <row r="14" spans="1:46" ht="15.75" thickTop="1" thickBot="1" x14ac:dyDescent="0.25">
      <c r="A14" s="173" t="str">
        <f>Sprachen!L438</f>
        <v xml:space="preserve"> Tests completed</v>
      </c>
      <c r="B14" s="174"/>
      <c r="C14" s="174"/>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4"/>
      <c r="AM14" s="174"/>
      <c r="AN14" s="175"/>
    </row>
    <row r="15" spans="1:46" s="5" customFormat="1" thickTop="1" thickBot="1" x14ac:dyDescent="0.25">
      <c r="A15" s="173" t="str">
        <f>Sprachen!L439</f>
        <v>General information about hardware (minimum requirement)</v>
      </c>
      <c r="B15" s="174"/>
      <c r="C15" s="174"/>
      <c r="D15" s="174"/>
      <c r="E15" s="17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74"/>
      <c r="AL15" s="174"/>
      <c r="AM15" s="174"/>
      <c r="AN15" s="175"/>
    </row>
    <row r="16" spans="1:46" s="5" customFormat="1" ht="15.75" customHeight="1" thickTop="1" thickBot="1" x14ac:dyDescent="0.25">
      <c r="A16" s="1440" t="str">
        <f>Sprachen!L440</f>
        <v>Microcontroller</v>
      </c>
      <c r="B16" s="374"/>
      <c r="C16" s="374"/>
      <c r="D16" s="374"/>
      <c r="E16" s="374"/>
      <c r="F16" s="374"/>
      <c r="G16" s="374"/>
      <c r="H16" s="125" t="s">
        <v>934</v>
      </c>
      <c r="I16" s="1441"/>
      <c r="J16" s="1442"/>
      <c r="K16" s="1442"/>
      <c r="L16" s="1442"/>
      <c r="M16" s="1442"/>
      <c r="N16" s="1442"/>
      <c r="O16" s="1442"/>
      <c r="P16" s="1442"/>
      <c r="Q16" s="1442"/>
      <c r="R16" s="1443"/>
      <c r="S16" s="126" t="s">
        <v>935</v>
      </c>
      <c r="T16" s="1441"/>
      <c r="U16" s="1442"/>
      <c r="V16" s="1442"/>
      <c r="W16" s="1442"/>
      <c r="X16" s="1442"/>
      <c r="Y16" s="1442"/>
      <c r="Z16" s="1442"/>
      <c r="AA16" s="1442"/>
      <c r="AB16" s="1442"/>
      <c r="AC16" s="1443"/>
      <c r="AD16" s="126" t="s">
        <v>936</v>
      </c>
      <c r="AE16" s="1441"/>
      <c r="AF16" s="1442"/>
      <c r="AG16" s="1442"/>
      <c r="AH16" s="1442"/>
      <c r="AI16" s="1442"/>
      <c r="AJ16" s="1442"/>
      <c r="AK16" s="1442"/>
      <c r="AL16" s="1442"/>
      <c r="AM16" s="1442"/>
      <c r="AN16" s="1444"/>
    </row>
    <row r="17" spans="1:40" s="5" customFormat="1" ht="15.75" customHeight="1" thickBot="1" x14ac:dyDescent="0.25">
      <c r="A17" s="1429" t="str">
        <f>Sprachen!L441</f>
        <v>Microcontroller frequency</v>
      </c>
      <c r="B17" s="1430"/>
      <c r="C17" s="1430"/>
      <c r="D17" s="1430"/>
      <c r="E17" s="1430"/>
      <c r="F17" s="1430"/>
      <c r="G17" s="1430"/>
      <c r="H17" s="127" t="s">
        <v>934</v>
      </c>
      <c r="I17" s="1431"/>
      <c r="J17" s="1432"/>
      <c r="K17" s="1432"/>
      <c r="L17" s="1432"/>
      <c r="M17" s="1432"/>
      <c r="N17" s="1432"/>
      <c r="O17" s="1432"/>
      <c r="P17" s="1432"/>
      <c r="Q17" s="1432"/>
      <c r="R17" s="1433"/>
      <c r="S17" s="128" t="s">
        <v>935</v>
      </c>
      <c r="T17" s="1431"/>
      <c r="U17" s="1432"/>
      <c r="V17" s="1432"/>
      <c r="W17" s="1432"/>
      <c r="X17" s="1432"/>
      <c r="Y17" s="1432"/>
      <c r="Z17" s="1432"/>
      <c r="AA17" s="1432"/>
      <c r="AB17" s="1432"/>
      <c r="AC17" s="1433"/>
      <c r="AD17" s="128" t="s">
        <v>936</v>
      </c>
      <c r="AE17" s="1431"/>
      <c r="AF17" s="1432"/>
      <c r="AG17" s="1432"/>
      <c r="AH17" s="1432"/>
      <c r="AI17" s="1432"/>
      <c r="AJ17" s="1432"/>
      <c r="AK17" s="1432"/>
      <c r="AL17" s="1432"/>
      <c r="AM17" s="1432"/>
      <c r="AN17" s="1434"/>
    </row>
    <row r="18" spans="1:40" s="5" customFormat="1" ht="15" customHeight="1" thickBot="1" x14ac:dyDescent="0.25">
      <c r="A18" s="1435" t="str">
        <f>Sprachen!L442</f>
        <v>Quartz frequency</v>
      </c>
      <c r="B18" s="713"/>
      <c r="C18" s="713"/>
      <c r="D18" s="713"/>
      <c r="E18" s="713"/>
      <c r="F18" s="713"/>
      <c r="G18" s="713"/>
      <c r="H18" s="129" t="s">
        <v>934</v>
      </c>
      <c r="I18" s="1436"/>
      <c r="J18" s="1437"/>
      <c r="K18" s="1437"/>
      <c r="L18" s="1437"/>
      <c r="M18" s="1437"/>
      <c r="N18" s="1437"/>
      <c r="O18" s="1437"/>
      <c r="P18" s="1437"/>
      <c r="Q18" s="1437"/>
      <c r="R18" s="1438"/>
      <c r="S18" s="130" t="s">
        <v>935</v>
      </c>
      <c r="T18" s="1436"/>
      <c r="U18" s="1437"/>
      <c r="V18" s="1437"/>
      <c r="W18" s="1437"/>
      <c r="X18" s="1437"/>
      <c r="Y18" s="1437"/>
      <c r="Z18" s="1437"/>
      <c r="AA18" s="1437"/>
      <c r="AB18" s="1437"/>
      <c r="AC18" s="1438"/>
      <c r="AD18" s="130" t="s">
        <v>936</v>
      </c>
      <c r="AE18" s="1436"/>
      <c r="AF18" s="1437"/>
      <c r="AG18" s="1437"/>
      <c r="AH18" s="1437"/>
      <c r="AI18" s="1437"/>
      <c r="AJ18" s="1437"/>
      <c r="AK18" s="1437"/>
      <c r="AL18" s="1437"/>
      <c r="AM18" s="1437"/>
      <c r="AN18" s="1439"/>
    </row>
    <row r="19" spans="1:40" s="5" customFormat="1" ht="15" customHeight="1" thickTop="1" thickBot="1" x14ac:dyDescent="0.25">
      <c r="A19" s="173" t="str">
        <f>Sprachen!L443</f>
        <v>Memory utilization (measurement)</v>
      </c>
      <c r="B19" s="174"/>
      <c r="C19" s="174"/>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74"/>
      <c r="AL19" s="174"/>
      <c r="AM19" s="174"/>
      <c r="AN19" s="175"/>
    </row>
    <row r="20" spans="1:40" s="9" customFormat="1" ht="64.5" customHeight="1" thickTop="1" thickBot="1" x14ac:dyDescent="0.25">
      <c r="A20" s="1449" t="str">
        <f>Sprachen!L444</f>
        <v>Component information</v>
      </c>
      <c r="B20" s="1450"/>
      <c r="C20" s="1450"/>
      <c r="D20" s="1450"/>
      <c r="E20" s="1450"/>
      <c r="F20" s="1450"/>
      <c r="G20" s="1450"/>
      <c r="H20" s="1450"/>
      <c r="I20" s="1450"/>
      <c r="J20" s="1450"/>
      <c r="K20" s="1450"/>
      <c r="L20" s="1450" t="str">
        <f>Sprachen!L445</f>
        <v>Used [kB]</v>
      </c>
      <c r="M20" s="1450"/>
      <c r="N20" s="1450"/>
      <c r="O20" s="1450"/>
      <c r="P20" s="1450"/>
      <c r="Q20" s="1450" t="str">
        <f>Sprachen!L446</f>
        <v>Available [kB]</v>
      </c>
      <c r="R20" s="1450"/>
      <c r="S20" s="1450"/>
      <c r="T20" s="1450"/>
      <c r="U20" s="1450"/>
      <c r="V20" s="1450" t="str">
        <f>Sprachen!L447</f>
        <v>Used [%]</v>
      </c>
      <c r="W20" s="1450"/>
      <c r="X20" s="1450"/>
      <c r="Y20" s="1450"/>
      <c r="Z20" s="1450"/>
      <c r="AA20" s="1451" t="str">
        <f>Sprachen!L452</f>
        <v>Specification met</v>
      </c>
      <c r="AB20" s="1452"/>
      <c r="AC20" s="1452"/>
      <c r="AD20" s="1452"/>
      <c r="AE20" s="1453"/>
      <c r="AF20" s="1451" t="str">
        <f>Sprachen!L61</f>
        <v>Remark</v>
      </c>
      <c r="AG20" s="1452"/>
      <c r="AH20" s="1452"/>
      <c r="AI20" s="1452"/>
      <c r="AJ20" s="1452"/>
      <c r="AK20" s="1452"/>
      <c r="AL20" s="1452"/>
      <c r="AM20" s="1452"/>
      <c r="AN20" s="1454"/>
    </row>
    <row r="21" spans="1:40" s="5" customFormat="1" ht="15" customHeight="1" x14ac:dyDescent="0.2">
      <c r="A21" s="1445" t="str">
        <f>Sprachen!L448</f>
        <v>ROM</v>
      </c>
      <c r="B21" s="1446"/>
      <c r="C21" s="1446"/>
      <c r="D21" s="1446"/>
      <c r="E21" s="1446"/>
      <c r="F21" s="1446"/>
      <c r="G21" s="1446"/>
      <c r="H21" s="1446"/>
      <c r="I21" s="1446"/>
      <c r="J21" s="1446"/>
      <c r="K21" s="1446"/>
      <c r="L21" s="1447"/>
      <c r="M21" s="1447"/>
      <c r="N21" s="1447"/>
      <c r="O21" s="1447"/>
      <c r="P21" s="1447"/>
      <c r="Q21" s="1447"/>
      <c r="R21" s="1447"/>
      <c r="S21" s="1447"/>
      <c r="T21" s="1447"/>
      <c r="U21" s="1447"/>
      <c r="V21" s="1447"/>
      <c r="W21" s="1447"/>
      <c r="X21" s="1447"/>
      <c r="Y21" s="1447"/>
      <c r="Z21" s="1447"/>
      <c r="AA21" s="1447"/>
      <c r="AB21" s="1447"/>
      <c r="AC21" s="1447"/>
      <c r="AD21" s="1447"/>
      <c r="AE21" s="1447"/>
      <c r="AF21" s="1447"/>
      <c r="AG21" s="1447"/>
      <c r="AH21" s="1447"/>
      <c r="AI21" s="1447"/>
      <c r="AJ21" s="1447"/>
      <c r="AK21" s="1447"/>
      <c r="AL21" s="1447"/>
      <c r="AM21" s="1447"/>
      <c r="AN21" s="1448"/>
    </row>
    <row r="22" spans="1:40" s="5" customFormat="1" ht="15" customHeight="1" x14ac:dyDescent="0.2">
      <c r="A22" s="1455" t="str">
        <f>Sprachen!L449</f>
        <v>RAM</v>
      </c>
      <c r="B22" s="1456"/>
      <c r="C22" s="1456"/>
      <c r="D22" s="1456"/>
      <c r="E22" s="1456"/>
      <c r="F22" s="1456"/>
      <c r="G22" s="1456"/>
      <c r="H22" s="1456"/>
      <c r="I22" s="1456"/>
      <c r="J22" s="1456"/>
      <c r="K22" s="1456"/>
      <c r="L22" s="1457"/>
      <c r="M22" s="1457"/>
      <c r="N22" s="1457"/>
      <c r="O22" s="1457"/>
      <c r="P22" s="1457"/>
      <c r="Q22" s="1457"/>
      <c r="R22" s="1457"/>
      <c r="S22" s="1457"/>
      <c r="T22" s="1457"/>
      <c r="U22" s="1457"/>
      <c r="V22" s="1459"/>
      <c r="W22" s="1457"/>
      <c r="X22" s="1457"/>
      <c r="Y22" s="1457"/>
      <c r="Z22" s="1457"/>
      <c r="AA22" s="1457"/>
      <c r="AB22" s="1457"/>
      <c r="AC22" s="1457"/>
      <c r="AD22" s="1457"/>
      <c r="AE22" s="1457"/>
      <c r="AF22" s="1457"/>
      <c r="AG22" s="1457"/>
      <c r="AH22" s="1457"/>
      <c r="AI22" s="1457"/>
      <c r="AJ22" s="1457"/>
      <c r="AK22" s="1457"/>
      <c r="AL22" s="1457"/>
      <c r="AM22" s="1457"/>
      <c r="AN22" s="1458"/>
    </row>
    <row r="23" spans="1:40" s="5" customFormat="1" ht="15" customHeight="1" x14ac:dyDescent="0.2">
      <c r="A23" s="1455" t="str">
        <f>Sprachen!L450</f>
        <v>EEPROM</v>
      </c>
      <c r="B23" s="1456"/>
      <c r="C23" s="1456"/>
      <c r="D23" s="1456"/>
      <c r="E23" s="1456"/>
      <c r="F23" s="1456"/>
      <c r="G23" s="1456"/>
      <c r="H23" s="1456"/>
      <c r="I23" s="1456"/>
      <c r="J23" s="1456"/>
      <c r="K23" s="1456"/>
      <c r="L23" s="1457"/>
      <c r="M23" s="1457"/>
      <c r="N23" s="1457"/>
      <c r="O23" s="1457"/>
      <c r="P23" s="1457"/>
      <c r="Q23" s="1457"/>
      <c r="R23" s="1457"/>
      <c r="S23" s="1457"/>
      <c r="T23" s="1457"/>
      <c r="U23" s="1457"/>
      <c r="V23" s="1457"/>
      <c r="W23" s="1457"/>
      <c r="X23" s="1457"/>
      <c r="Y23" s="1457"/>
      <c r="Z23" s="1457"/>
      <c r="AA23" s="1457"/>
      <c r="AB23" s="1457"/>
      <c r="AC23" s="1457"/>
      <c r="AD23" s="1457"/>
      <c r="AE23" s="1457"/>
      <c r="AF23" s="1457"/>
      <c r="AG23" s="1457"/>
      <c r="AH23" s="1457"/>
      <c r="AI23" s="1457"/>
      <c r="AJ23" s="1457"/>
      <c r="AK23" s="1457"/>
      <c r="AL23" s="1457"/>
      <c r="AM23" s="1457"/>
      <c r="AN23" s="1458"/>
    </row>
    <row r="24" spans="1:40" s="5" customFormat="1" ht="15" customHeight="1" x14ac:dyDescent="0.2">
      <c r="A24" s="1455" t="str">
        <f>Sprachen!L451</f>
        <v>Harddisc</v>
      </c>
      <c r="B24" s="1456"/>
      <c r="C24" s="1456"/>
      <c r="D24" s="1456"/>
      <c r="E24" s="1456"/>
      <c r="F24" s="1456"/>
      <c r="G24" s="1456"/>
      <c r="H24" s="1456"/>
      <c r="I24" s="1456"/>
      <c r="J24" s="1456"/>
      <c r="K24" s="1456"/>
      <c r="L24" s="1457"/>
      <c r="M24" s="1457"/>
      <c r="N24" s="1457"/>
      <c r="O24" s="1457"/>
      <c r="P24" s="1457"/>
      <c r="Q24" s="1457"/>
      <c r="R24" s="1457"/>
      <c r="S24" s="1457"/>
      <c r="T24" s="1457"/>
      <c r="U24" s="1457"/>
      <c r="V24" s="1459"/>
      <c r="W24" s="1457"/>
      <c r="X24" s="1457"/>
      <c r="Y24" s="1457"/>
      <c r="Z24" s="1457"/>
      <c r="AA24" s="1457"/>
      <c r="AB24" s="1457"/>
      <c r="AC24" s="1457"/>
      <c r="AD24" s="1457"/>
      <c r="AE24" s="1457"/>
      <c r="AF24" s="1457"/>
      <c r="AG24" s="1457"/>
      <c r="AH24" s="1457"/>
      <c r="AI24" s="1457"/>
      <c r="AJ24" s="1457"/>
      <c r="AK24" s="1457"/>
      <c r="AL24" s="1457"/>
      <c r="AM24" s="1457"/>
      <c r="AN24" s="1458"/>
    </row>
    <row r="25" spans="1:40" s="5" customFormat="1" ht="15" customHeight="1" x14ac:dyDescent="0.2">
      <c r="A25" s="1460"/>
      <c r="B25" s="1457"/>
      <c r="C25" s="1457"/>
      <c r="D25" s="1457"/>
      <c r="E25" s="1457"/>
      <c r="F25" s="1457"/>
      <c r="G25" s="1457"/>
      <c r="H25" s="1457"/>
      <c r="I25" s="1457"/>
      <c r="J25" s="1457"/>
      <c r="K25" s="1457"/>
      <c r="L25" s="1456"/>
      <c r="M25" s="1456"/>
      <c r="N25" s="1456"/>
      <c r="O25" s="1456"/>
      <c r="P25" s="1456"/>
      <c r="Q25" s="1456"/>
      <c r="R25" s="1456"/>
      <c r="S25" s="1456"/>
      <c r="T25" s="1456"/>
      <c r="U25" s="1456"/>
      <c r="V25" s="1456"/>
      <c r="W25" s="1456"/>
      <c r="X25" s="1456"/>
      <c r="Y25" s="1456"/>
      <c r="Z25" s="1456"/>
      <c r="AA25" s="1456"/>
      <c r="AB25" s="1456"/>
      <c r="AC25" s="1456"/>
      <c r="AD25" s="1456"/>
      <c r="AE25" s="1456"/>
      <c r="AF25" s="1456"/>
      <c r="AG25" s="1456"/>
      <c r="AH25" s="1456"/>
      <c r="AI25" s="1456"/>
      <c r="AJ25" s="1456"/>
      <c r="AK25" s="1456"/>
      <c r="AL25" s="1456"/>
      <c r="AM25" s="1456"/>
      <c r="AN25" s="1461"/>
    </row>
    <row r="26" spans="1:40" s="5" customFormat="1" ht="15" customHeight="1" x14ac:dyDescent="0.2">
      <c r="A26" s="1460"/>
      <c r="B26" s="1457"/>
      <c r="C26" s="1457"/>
      <c r="D26" s="1457"/>
      <c r="E26" s="1457"/>
      <c r="F26" s="1457"/>
      <c r="G26" s="1457"/>
      <c r="H26" s="1457"/>
      <c r="I26" s="1457"/>
      <c r="J26" s="1457"/>
      <c r="K26" s="1457"/>
      <c r="L26" s="1456"/>
      <c r="M26" s="1456"/>
      <c r="N26" s="1456"/>
      <c r="O26" s="1456"/>
      <c r="P26" s="1456"/>
      <c r="Q26" s="1456"/>
      <c r="R26" s="1456"/>
      <c r="S26" s="1456"/>
      <c r="T26" s="1456"/>
      <c r="U26" s="1456"/>
      <c r="V26" s="1456"/>
      <c r="W26" s="1456"/>
      <c r="X26" s="1456"/>
      <c r="Y26" s="1456"/>
      <c r="Z26" s="1456"/>
      <c r="AA26" s="1456"/>
      <c r="AB26" s="1456"/>
      <c r="AC26" s="1456"/>
      <c r="AD26" s="1456"/>
      <c r="AE26" s="1456"/>
      <c r="AF26" s="1456"/>
      <c r="AG26" s="1456"/>
      <c r="AH26" s="1456"/>
      <c r="AI26" s="1456"/>
      <c r="AJ26" s="1456"/>
      <c r="AK26" s="1456"/>
      <c r="AL26" s="1456"/>
      <c r="AM26" s="1456"/>
      <c r="AN26" s="1461"/>
    </row>
    <row r="27" spans="1:40" s="5" customFormat="1" ht="15" customHeight="1" x14ac:dyDescent="0.2">
      <c r="A27" s="1460"/>
      <c r="B27" s="1457"/>
      <c r="C27" s="1457"/>
      <c r="D27" s="1457"/>
      <c r="E27" s="1457"/>
      <c r="F27" s="1457"/>
      <c r="G27" s="1457"/>
      <c r="H27" s="1457"/>
      <c r="I27" s="1457"/>
      <c r="J27" s="1457"/>
      <c r="K27" s="1457"/>
      <c r="L27" s="1456"/>
      <c r="M27" s="1456"/>
      <c r="N27" s="1456"/>
      <c r="O27" s="1456"/>
      <c r="P27" s="1456"/>
      <c r="Q27" s="1456"/>
      <c r="R27" s="1456"/>
      <c r="S27" s="1456"/>
      <c r="T27" s="1456"/>
      <c r="U27" s="1456"/>
      <c r="V27" s="1456"/>
      <c r="W27" s="1456"/>
      <c r="X27" s="1456"/>
      <c r="Y27" s="1456"/>
      <c r="Z27" s="1456"/>
      <c r="AA27" s="1456"/>
      <c r="AB27" s="1456"/>
      <c r="AC27" s="1456"/>
      <c r="AD27" s="1456"/>
      <c r="AE27" s="1456"/>
      <c r="AF27" s="1456"/>
      <c r="AG27" s="1456"/>
      <c r="AH27" s="1456"/>
      <c r="AI27" s="1456"/>
      <c r="AJ27" s="1456"/>
      <c r="AK27" s="1456"/>
      <c r="AL27" s="1456"/>
      <c r="AM27" s="1456"/>
      <c r="AN27" s="1461"/>
    </row>
    <row r="28" spans="1:40" s="5" customFormat="1" ht="15" customHeight="1" x14ac:dyDescent="0.2">
      <c r="A28" s="1460"/>
      <c r="B28" s="1457"/>
      <c r="C28" s="1457"/>
      <c r="D28" s="1457"/>
      <c r="E28" s="1457"/>
      <c r="F28" s="1457"/>
      <c r="G28" s="1457"/>
      <c r="H28" s="1457"/>
      <c r="I28" s="1457"/>
      <c r="J28" s="1457"/>
      <c r="K28" s="1457"/>
      <c r="L28" s="1456"/>
      <c r="M28" s="1456"/>
      <c r="N28" s="1456"/>
      <c r="O28" s="1456"/>
      <c r="P28" s="1456"/>
      <c r="Q28" s="1456"/>
      <c r="R28" s="1456"/>
      <c r="S28" s="1456"/>
      <c r="T28" s="1456"/>
      <c r="U28" s="1456"/>
      <c r="V28" s="1456"/>
      <c r="W28" s="1456"/>
      <c r="X28" s="1456"/>
      <c r="Y28" s="1456"/>
      <c r="Z28" s="1456"/>
      <c r="AA28" s="1456"/>
      <c r="AB28" s="1456"/>
      <c r="AC28" s="1456"/>
      <c r="AD28" s="1456"/>
      <c r="AE28" s="1456"/>
      <c r="AF28" s="1456"/>
      <c r="AG28" s="1456"/>
      <c r="AH28" s="1456"/>
      <c r="AI28" s="1456"/>
      <c r="AJ28" s="1456"/>
      <c r="AK28" s="1456"/>
      <c r="AL28" s="1456"/>
      <c r="AM28" s="1456"/>
      <c r="AN28" s="1461"/>
    </row>
    <row r="29" spans="1:40" s="5" customFormat="1" ht="15" customHeight="1" thickBot="1" x14ac:dyDescent="0.25">
      <c r="A29" s="1462"/>
      <c r="B29" s="1463"/>
      <c r="C29" s="1463"/>
      <c r="D29" s="1463"/>
      <c r="E29" s="1463"/>
      <c r="F29" s="1463"/>
      <c r="G29" s="1463"/>
      <c r="H29" s="1463"/>
      <c r="I29" s="1463"/>
      <c r="J29" s="1463"/>
      <c r="K29" s="1463"/>
      <c r="L29" s="1464"/>
      <c r="M29" s="1464"/>
      <c r="N29" s="1464"/>
      <c r="O29" s="1464"/>
      <c r="P29" s="1464"/>
      <c r="Q29" s="1464"/>
      <c r="R29" s="1464"/>
      <c r="S29" s="1464"/>
      <c r="T29" s="1464"/>
      <c r="U29" s="1464"/>
      <c r="V29" s="1464"/>
      <c r="W29" s="1464"/>
      <c r="X29" s="1464"/>
      <c r="Y29" s="1464"/>
      <c r="Z29" s="1464"/>
      <c r="AA29" s="1464"/>
      <c r="AB29" s="1464"/>
      <c r="AC29" s="1464"/>
      <c r="AD29" s="1464"/>
      <c r="AE29" s="1464"/>
      <c r="AF29" s="1464"/>
      <c r="AG29" s="1464"/>
      <c r="AH29" s="1464"/>
      <c r="AI29" s="1464"/>
      <c r="AJ29" s="1464"/>
      <c r="AK29" s="1464"/>
      <c r="AL29" s="1464"/>
      <c r="AM29" s="1464"/>
      <c r="AN29" s="1465"/>
    </row>
    <row r="30" spans="1:40" s="5" customFormat="1" ht="15" customHeight="1" thickTop="1" thickBot="1" x14ac:dyDescent="0.25">
      <c r="A30" s="173" t="str">
        <f>Sprachen!L457</f>
        <v>Processor utilization (measurement)</v>
      </c>
      <c r="B30" s="174"/>
      <c r="C30" s="174"/>
      <c r="D30" s="174"/>
      <c r="E30" s="17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74"/>
      <c r="AL30" s="174"/>
      <c r="AM30" s="174"/>
      <c r="AN30" s="175"/>
    </row>
    <row r="31" spans="1:40" s="5" customFormat="1" ht="64.5" customHeight="1" thickTop="1" thickBot="1" x14ac:dyDescent="0.25">
      <c r="A31" s="1468" t="str">
        <f>Sprachen!L444</f>
        <v>Component information</v>
      </c>
      <c r="B31" s="1469"/>
      <c r="C31" s="1469"/>
      <c r="D31" s="1469"/>
      <c r="E31" s="1469"/>
      <c r="F31" s="1469"/>
      <c r="G31" s="1469"/>
      <c r="H31" s="1469"/>
      <c r="I31" s="1469"/>
      <c r="J31" s="1469"/>
      <c r="K31" s="1469"/>
      <c r="L31" s="1450" t="str">
        <f>Sprachen!L453</f>
        <v>Processor load Initial</v>
      </c>
      <c r="M31" s="1450"/>
      <c r="N31" s="1450"/>
      <c r="O31" s="1450"/>
      <c r="P31" s="1450"/>
      <c r="Q31" s="1450" t="str">
        <f>Sprachen!L454</f>
        <v>Processor load Operation</v>
      </c>
      <c r="R31" s="1450"/>
      <c r="S31" s="1450"/>
      <c r="T31" s="1450"/>
      <c r="U31" s="1450"/>
      <c r="V31" s="1450" t="str">
        <f>Sprachen!L455</f>
        <v>Processor load Peak</v>
      </c>
      <c r="W31" s="1450"/>
      <c r="X31" s="1450"/>
      <c r="Y31" s="1450"/>
      <c r="Z31" s="1450"/>
      <c r="AA31" s="1451" t="str">
        <f>Sprachen!L452</f>
        <v>Specification met</v>
      </c>
      <c r="AB31" s="1452"/>
      <c r="AC31" s="1452"/>
      <c r="AD31" s="1452"/>
      <c r="AE31" s="1453"/>
      <c r="AF31" s="1451" t="str">
        <f>Sprachen!L61</f>
        <v>Remark</v>
      </c>
      <c r="AG31" s="1452"/>
      <c r="AH31" s="1452"/>
      <c r="AI31" s="1452"/>
      <c r="AJ31" s="1452"/>
      <c r="AK31" s="1452"/>
      <c r="AL31" s="1452"/>
      <c r="AM31" s="1452"/>
      <c r="AN31" s="1454"/>
    </row>
    <row r="32" spans="1:40" s="5" customFormat="1" ht="15" customHeight="1" x14ac:dyDescent="0.2">
      <c r="A32" s="1445" t="str">
        <f>Sprachen!L456</f>
        <v>Processor utilization</v>
      </c>
      <c r="B32" s="1446"/>
      <c r="C32" s="1446"/>
      <c r="D32" s="1446"/>
      <c r="E32" s="1446"/>
      <c r="F32" s="1446"/>
      <c r="G32" s="1446"/>
      <c r="H32" s="1446"/>
      <c r="I32" s="1446"/>
      <c r="J32" s="1446"/>
      <c r="K32" s="1446"/>
      <c r="L32" s="1466"/>
      <c r="M32" s="1447"/>
      <c r="N32" s="1447"/>
      <c r="O32" s="1447"/>
      <c r="P32" s="1447"/>
      <c r="Q32" s="1466"/>
      <c r="R32" s="1447"/>
      <c r="S32" s="1447"/>
      <c r="T32" s="1447"/>
      <c r="U32" s="1447"/>
      <c r="V32" s="1467"/>
      <c r="W32" s="1447"/>
      <c r="X32" s="1447"/>
      <c r="Y32" s="1447"/>
      <c r="Z32" s="1447"/>
      <c r="AA32" s="1447"/>
      <c r="AB32" s="1447"/>
      <c r="AC32" s="1447"/>
      <c r="AD32" s="1447"/>
      <c r="AE32" s="1447"/>
      <c r="AF32" s="1447"/>
      <c r="AG32" s="1447"/>
      <c r="AH32" s="1447"/>
      <c r="AI32" s="1447"/>
      <c r="AJ32" s="1447"/>
      <c r="AK32" s="1447"/>
      <c r="AL32" s="1447"/>
      <c r="AM32" s="1447"/>
      <c r="AN32" s="1448"/>
    </row>
    <row r="33" spans="1:40" s="5" customFormat="1" ht="15" customHeight="1" x14ac:dyDescent="0.2">
      <c r="A33" s="1460"/>
      <c r="B33" s="1457"/>
      <c r="C33" s="1457"/>
      <c r="D33" s="1457"/>
      <c r="E33" s="1457"/>
      <c r="F33" s="1457"/>
      <c r="G33" s="1457"/>
      <c r="H33" s="1457"/>
      <c r="I33" s="1457"/>
      <c r="J33" s="1457"/>
      <c r="K33" s="1457"/>
      <c r="L33" s="1456"/>
      <c r="M33" s="1456"/>
      <c r="N33" s="1456"/>
      <c r="O33" s="1456"/>
      <c r="P33" s="1456"/>
      <c r="Q33" s="1456"/>
      <c r="R33" s="1456"/>
      <c r="S33" s="1456"/>
      <c r="T33" s="1456"/>
      <c r="U33" s="1456"/>
      <c r="V33" s="1456"/>
      <c r="W33" s="1456"/>
      <c r="X33" s="1456"/>
      <c r="Y33" s="1456"/>
      <c r="Z33" s="1456"/>
      <c r="AA33" s="1456"/>
      <c r="AB33" s="1456"/>
      <c r="AC33" s="1456"/>
      <c r="AD33" s="1456"/>
      <c r="AE33" s="1456"/>
      <c r="AF33" s="1456"/>
      <c r="AG33" s="1456"/>
      <c r="AH33" s="1456"/>
      <c r="AI33" s="1456"/>
      <c r="AJ33" s="1456"/>
      <c r="AK33" s="1456"/>
      <c r="AL33" s="1456"/>
      <c r="AM33" s="1456"/>
      <c r="AN33" s="1461"/>
    </row>
    <row r="34" spans="1:40" s="5" customFormat="1" ht="15" customHeight="1" x14ac:dyDescent="0.2">
      <c r="A34" s="1460"/>
      <c r="B34" s="1457"/>
      <c r="C34" s="1457"/>
      <c r="D34" s="1457"/>
      <c r="E34" s="1457"/>
      <c r="F34" s="1457"/>
      <c r="G34" s="1457"/>
      <c r="H34" s="1457"/>
      <c r="I34" s="1457"/>
      <c r="J34" s="1457"/>
      <c r="K34" s="1457"/>
      <c r="L34" s="1456"/>
      <c r="M34" s="1456"/>
      <c r="N34" s="1456"/>
      <c r="O34" s="1456"/>
      <c r="P34" s="1456"/>
      <c r="Q34" s="1456"/>
      <c r="R34" s="1456"/>
      <c r="S34" s="1456"/>
      <c r="T34" s="1456"/>
      <c r="U34" s="1456"/>
      <c r="V34" s="1456"/>
      <c r="W34" s="1456"/>
      <c r="X34" s="1456"/>
      <c r="Y34" s="1456"/>
      <c r="Z34" s="1456"/>
      <c r="AA34" s="1456"/>
      <c r="AB34" s="1456"/>
      <c r="AC34" s="1456"/>
      <c r="AD34" s="1456"/>
      <c r="AE34" s="1456"/>
      <c r="AF34" s="1456"/>
      <c r="AG34" s="1456"/>
      <c r="AH34" s="1456"/>
      <c r="AI34" s="1456"/>
      <c r="AJ34" s="1456"/>
      <c r="AK34" s="1456"/>
      <c r="AL34" s="1456"/>
      <c r="AM34" s="1456"/>
      <c r="AN34" s="1461"/>
    </row>
    <row r="35" spans="1:40" s="5" customFormat="1" ht="15" customHeight="1" x14ac:dyDescent="0.2">
      <c r="A35" s="1460"/>
      <c r="B35" s="1457"/>
      <c r="C35" s="1457"/>
      <c r="D35" s="1457"/>
      <c r="E35" s="1457"/>
      <c r="F35" s="1457"/>
      <c r="G35" s="1457"/>
      <c r="H35" s="1457"/>
      <c r="I35" s="1457"/>
      <c r="J35" s="1457"/>
      <c r="K35" s="1457"/>
      <c r="L35" s="1456"/>
      <c r="M35" s="1456"/>
      <c r="N35" s="1456"/>
      <c r="O35" s="1456"/>
      <c r="P35" s="1456"/>
      <c r="Q35" s="1456"/>
      <c r="R35" s="1456"/>
      <c r="S35" s="1456"/>
      <c r="T35" s="1456"/>
      <c r="U35" s="1456"/>
      <c r="V35" s="1456"/>
      <c r="W35" s="1456"/>
      <c r="X35" s="1456"/>
      <c r="Y35" s="1456"/>
      <c r="Z35" s="1456"/>
      <c r="AA35" s="1456"/>
      <c r="AB35" s="1456"/>
      <c r="AC35" s="1456"/>
      <c r="AD35" s="1456"/>
      <c r="AE35" s="1456"/>
      <c r="AF35" s="1456"/>
      <c r="AG35" s="1456"/>
      <c r="AH35" s="1456"/>
      <c r="AI35" s="1456"/>
      <c r="AJ35" s="1456"/>
      <c r="AK35" s="1456"/>
      <c r="AL35" s="1456"/>
      <c r="AM35" s="1456"/>
      <c r="AN35" s="1461"/>
    </row>
    <row r="36" spans="1:40" s="5" customFormat="1" ht="15" customHeight="1" x14ac:dyDescent="0.2">
      <c r="A36" s="1460"/>
      <c r="B36" s="1457"/>
      <c r="C36" s="1457"/>
      <c r="D36" s="1457"/>
      <c r="E36" s="1457"/>
      <c r="F36" s="1457"/>
      <c r="G36" s="1457"/>
      <c r="H36" s="1457"/>
      <c r="I36" s="1457"/>
      <c r="J36" s="1457"/>
      <c r="K36" s="1457"/>
      <c r="L36" s="1456"/>
      <c r="M36" s="1456"/>
      <c r="N36" s="1456"/>
      <c r="O36" s="1456"/>
      <c r="P36" s="1456"/>
      <c r="Q36" s="1456"/>
      <c r="R36" s="1456"/>
      <c r="S36" s="1456"/>
      <c r="T36" s="1456"/>
      <c r="U36" s="1456"/>
      <c r="V36" s="1456"/>
      <c r="W36" s="1456"/>
      <c r="X36" s="1456"/>
      <c r="Y36" s="1456"/>
      <c r="Z36" s="1456"/>
      <c r="AA36" s="1456"/>
      <c r="AB36" s="1456"/>
      <c r="AC36" s="1456"/>
      <c r="AD36" s="1456"/>
      <c r="AE36" s="1456"/>
      <c r="AF36" s="1456"/>
      <c r="AG36" s="1456"/>
      <c r="AH36" s="1456"/>
      <c r="AI36" s="1456"/>
      <c r="AJ36" s="1456"/>
      <c r="AK36" s="1456"/>
      <c r="AL36" s="1456"/>
      <c r="AM36" s="1456"/>
      <c r="AN36" s="1461"/>
    </row>
    <row r="37" spans="1:40" s="5" customFormat="1" ht="15" customHeight="1" thickBot="1" x14ac:dyDescent="0.25">
      <c r="A37" s="1462"/>
      <c r="B37" s="1463"/>
      <c r="C37" s="1463"/>
      <c r="D37" s="1463"/>
      <c r="E37" s="1463"/>
      <c r="F37" s="1463"/>
      <c r="G37" s="1463"/>
      <c r="H37" s="1463"/>
      <c r="I37" s="1463"/>
      <c r="J37" s="1463"/>
      <c r="K37" s="1463"/>
      <c r="L37" s="1464"/>
      <c r="M37" s="1464"/>
      <c r="N37" s="1464"/>
      <c r="O37" s="1464"/>
      <c r="P37" s="1464"/>
      <c r="Q37" s="1464"/>
      <c r="R37" s="1464"/>
      <c r="S37" s="1464"/>
      <c r="T37" s="1464"/>
      <c r="U37" s="1464"/>
      <c r="V37" s="1464"/>
      <c r="W37" s="1464"/>
      <c r="X37" s="1464"/>
      <c r="Y37" s="1464"/>
      <c r="Z37" s="1464"/>
      <c r="AA37" s="1464"/>
      <c r="AB37" s="1464"/>
      <c r="AC37" s="1464"/>
      <c r="AD37" s="1464"/>
      <c r="AE37" s="1464"/>
      <c r="AF37" s="1464"/>
      <c r="AG37" s="1464"/>
      <c r="AH37" s="1464"/>
      <c r="AI37" s="1464"/>
      <c r="AJ37" s="1464"/>
      <c r="AK37" s="1464"/>
      <c r="AL37" s="1464"/>
      <c r="AM37" s="1464"/>
      <c r="AN37" s="1465"/>
    </row>
    <row r="38" spans="1:40" s="5" customFormat="1" ht="15.75" customHeight="1" thickTop="1" thickBot="1" x14ac:dyDescent="0.25">
      <c r="A38" s="1470" t="s">
        <v>925</v>
      </c>
      <c r="B38" s="1471"/>
      <c r="C38" s="1472" t="str">
        <f>Sprachen!L109</f>
        <v xml:space="preserve">Documentation of testing tools </v>
      </c>
      <c r="D38" s="1472"/>
      <c r="E38" s="1472"/>
      <c r="F38" s="1472"/>
      <c r="G38" s="1472"/>
      <c r="H38" s="1472"/>
      <c r="I38" s="1472"/>
      <c r="J38" s="1472"/>
      <c r="K38" s="1472"/>
      <c r="L38" s="1472"/>
      <c r="M38" s="1472"/>
      <c r="N38" s="1472"/>
      <c r="O38" s="1472"/>
      <c r="P38" s="1472"/>
      <c r="Q38" s="1472"/>
      <c r="R38" s="1472"/>
      <c r="S38" s="1472"/>
      <c r="T38" s="1472"/>
      <c r="U38" s="1472"/>
      <c r="V38" s="1472"/>
      <c r="W38" s="1472"/>
      <c r="X38" s="1472"/>
      <c r="Y38" s="1472"/>
      <c r="Z38" s="1472"/>
      <c r="AA38" s="1472"/>
      <c r="AB38" s="1472"/>
      <c r="AC38" s="1472"/>
      <c r="AD38" s="1472"/>
      <c r="AE38" s="1472"/>
      <c r="AF38" s="1472"/>
      <c r="AG38" s="1472"/>
      <c r="AH38" s="1472"/>
      <c r="AI38" s="1472"/>
      <c r="AJ38" s="1472"/>
      <c r="AK38" s="1472"/>
      <c r="AL38" s="1472"/>
      <c r="AM38" s="1472"/>
      <c r="AN38" s="1473"/>
    </row>
    <row r="39" spans="1:40" s="5" customFormat="1" ht="15" customHeight="1" thickBot="1" x14ac:dyDescent="0.25">
      <c r="A39" s="1474" t="str">
        <f>Sprachen!L458</f>
        <v>Reference to documentation</v>
      </c>
      <c r="B39" s="1475"/>
      <c r="C39" s="1475"/>
      <c r="D39" s="1475"/>
      <c r="E39" s="1475"/>
      <c r="F39" s="1475"/>
      <c r="G39" s="1475"/>
      <c r="H39" s="1476"/>
      <c r="I39" s="243" t="str">
        <f>Sprachen!L460</f>
        <v>Aligned configuration / baseline</v>
      </c>
      <c r="J39" s="244"/>
      <c r="K39" s="244"/>
      <c r="L39" s="244"/>
      <c r="M39" s="244"/>
      <c r="N39" s="244"/>
      <c r="O39" s="244"/>
      <c r="P39" s="244"/>
      <c r="Q39" s="244"/>
      <c r="R39" s="244"/>
      <c r="S39" s="244"/>
      <c r="T39" s="244"/>
      <c r="U39" s="1480"/>
      <c r="V39" s="1474" t="str">
        <f>Sprachen!L459</f>
        <v>Status of documentation</v>
      </c>
      <c r="W39" s="1475"/>
      <c r="X39" s="1475"/>
      <c r="Y39" s="1475"/>
      <c r="Z39" s="1475"/>
      <c r="AA39" s="1475"/>
      <c r="AB39" s="1475"/>
      <c r="AC39" s="1476"/>
      <c r="AD39" s="1481" t="str">
        <f>Sprachen!L461</f>
        <v>Review and approval, last status</v>
      </c>
      <c r="AE39" s="1482"/>
      <c r="AF39" s="1482"/>
      <c r="AG39" s="1482"/>
      <c r="AH39" s="1482"/>
      <c r="AI39" s="1482"/>
      <c r="AJ39" s="1482"/>
      <c r="AK39" s="1482"/>
      <c r="AL39" s="1482"/>
      <c r="AM39" s="1482"/>
      <c r="AN39" s="1483"/>
    </row>
    <row r="40" spans="1:40" s="5" customFormat="1" ht="15" customHeight="1" thickBot="1" x14ac:dyDescent="0.25">
      <c r="A40" s="1477"/>
      <c r="B40" s="1478"/>
      <c r="C40" s="1478"/>
      <c r="D40" s="1478"/>
      <c r="E40" s="1478"/>
      <c r="F40" s="1478"/>
      <c r="G40" s="1478"/>
      <c r="H40" s="1479"/>
      <c r="I40" s="1484"/>
      <c r="J40" s="1485"/>
      <c r="K40" s="1485"/>
      <c r="L40" s="1485"/>
      <c r="M40" s="1485"/>
      <c r="N40" s="1485"/>
      <c r="O40" s="1485"/>
      <c r="P40" s="1485"/>
      <c r="Q40" s="1485"/>
      <c r="R40" s="1485"/>
      <c r="S40" s="1485"/>
      <c r="T40" s="1485"/>
      <c r="U40" s="1486"/>
      <c r="V40" s="1477"/>
      <c r="W40" s="1478"/>
      <c r="X40" s="1478"/>
      <c r="Y40" s="1478"/>
      <c r="Z40" s="1478"/>
      <c r="AA40" s="1478"/>
      <c r="AB40" s="1478"/>
      <c r="AC40" s="1479"/>
      <c r="AD40" s="1487"/>
      <c r="AE40" s="1488"/>
      <c r="AF40" s="1488"/>
      <c r="AG40" s="1488"/>
      <c r="AH40" s="1488"/>
      <c r="AI40" s="1488"/>
      <c r="AJ40" s="1488"/>
      <c r="AK40" s="1488"/>
      <c r="AL40" s="1488"/>
      <c r="AM40" s="1488"/>
      <c r="AN40" s="1489"/>
    </row>
    <row r="41" spans="1:40" s="5" customFormat="1" ht="15.75" customHeight="1" thickTop="1" thickBot="1" x14ac:dyDescent="0.25">
      <c r="A41" s="1470" t="s">
        <v>926</v>
      </c>
      <c r="B41" s="1471"/>
      <c r="C41" s="1472" t="str">
        <f>Sprachen!L110</f>
        <v>Documentation of version management</v>
      </c>
      <c r="D41" s="1472"/>
      <c r="E41" s="1472"/>
      <c r="F41" s="1472"/>
      <c r="G41" s="1472"/>
      <c r="H41" s="1472"/>
      <c r="I41" s="1472"/>
      <c r="J41" s="1472"/>
      <c r="K41" s="1472"/>
      <c r="L41" s="1472"/>
      <c r="M41" s="1472"/>
      <c r="N41" s="1472"/>
      <c r="O41" s="1472"/>
      <c r="P41" s="1472"/>
      <c r="Q41" s="1472"/>
      <c r="R41" s="1472"/>
      <c r="S41" s="1472"/>
      <c r="T41" s="1472"/>
      <c r="U41" s="1472"/>
      <c r="V41" s="1472"/>
      <c r="W41" s="1472"/>
      <c r="X41" s="1472"/>
      <c r="Y41" s="1472"/>
      <c r="Z41" s="1472"/>
      <c r="AA41" s="1472"/>
      <c r="AB41" s="1472"/>
      <c r="AC41" s="1472"/>
      <c r="AD41" s="1472"/>
      <c r="AE41" s="1472"/>
      <c r="AF41" s="1472"/>
      <c r="AG41" s="1472"/>
      <c r="AH41" s="1472"/>
      <c r="AI41" s="1472"/>
      <c r="AJ41" s="1472"/>
      <c r="AK41" s="1472"/>
      <c r="AL41" s="1472"/>
      <c r="AM41" s="1472"/>
      <c r="AN41" s="1473"/>
    </row>
    <row r="42" spans="1:40" s="5" customFormat="1" ht="15" customHeight="1" thickBot="1" x14ac:dyDescent="0.25">
      <c r="A42" s="1474" t="str">
        <f>Sprachen!L458</f>
        <v>Reference to documentation</v>
      </c>
      <c r="B42" s="1475"/>
      <c r="C42" s="1475"/>
      <c r="D42" s="1475"/>
      <c r="E42" s="1475"/>
      <c r="F42" s="1475"/>
      <c r="G42" s="1475"/>
      <c r="H42" s="1476"/>
      <c r="I42" s="243" t="str">
        <f>Sprachen!L460</f>
        <v>Aligned configuration / baseline</v>
      </c>
      <c r="J42" s="244"/>
      <c r="K42" s="244"/>
      <c r="L42" s="244"/>
      <c r="M42" s="244"/>
      <c r="N42" s="244"/>
      <c r="O42" s="244"/>
      <c r="P42" s="244"/>
      <c r="Q42" s="244"/>
      <c r="R42" s="244"/>
      <c r="S42" s="244"/>
      <c r="T42" s="244"/>
      <c r="U42" s="1480"/>
      <c r="V42" s="1474" t="str">
        <f>Sprachen!L459</f>
        <v>Status of documentation</v>
      </c>
      <c r="W42" s="1475"/>
      <c r="X42" s="1475"/>
      <c r="Y42" s="1475"/>
      <c r="Z42" s="1475"/>
      <c r="AA42" s="1475"/>
      <c r="AB42" s="1475"/>
      <c r="AC42" s="1476"/>
      <c r="AD42" s="1481" t="str">
        <f>Sprachen!L461</f>
        <v>Review and approval, last status</v>
      </c>
      <c r="AE42" s="1482"/>
      <c r="AF42" s="1482"/>
      <c r="AG42" s="1482"/>
      <c r="AH42" s="1482"/>
      <c r="AI42" s="1482"/>
      <c r="AJ42" s="1482"/>
      <c r="AK42" s="1482"/>
      <c r="AL42" s="1482"/>
      <c r="AM42" s="1482"/>
      <c r="AN42" s="1483"/>
    </row>
    <row r="43" spans="1:40" s="5" customFormat="1" ht="15" customHeight="1" thickBot="1" x14ac:dyDescent="0.25">
      <c r="A43" s="1477"/>
      <c r="B43" s="1478"/>
      <c r="C43" s="1478"/>
      <c r="D43" s="1478"/>
      <c r="E43" s="1478"/>
      <c r="F43" s="1478"/>
      <c r="G43" s="1478"/>
      <c r="H43" s="1479"/>
      <c r="I43" s="1484"/>
      <c r="J43" s="1485"/>
      <c r="K43" s="1485"/>
      <c r="L43" s="1485"/>
      <c r="M43" s="1485"/>
      <c r="N43" s="1485"/>
      <c r="O43" s="1485"/>
      <c r="P43" s="1485"/>
      <c r="Q43" s="1485"/>
      <c r="R43" s="1485"/>
      <c r="S43" s="1485"/>
      <c r="T43" s="1485"/>
      <c r="U43" s="1486"/>
      <c r="V43" s="1477"/>
      <c r="W43" s="1478"/>
      <c r="X43" s="1478"/>
      <c r="Y43" s="1478"/>
      <c r="Z43" s="1478"/>
      <c r="AA43" s="1478"/>
      <c r="AB43" s="1478"/>
      <c r="AC43" s="1479"/>
      <c r="AD43" s="1487"/>
      <c r="AE43" s="1488"/>
      <c r="AF43" s="1488"/>
      <c r="AG43" s="1488"/>
      <c r="AH43" s="1488"/>
      <c r="AI43" s="1488"/>
      <c r="AJ43" s="1488"/>
      <c r="AK43" s="1488"/>
      <c r="AL43" s="1488"/>
      <c r="AM43" s="1488"/>
      <c r="AN43" s="1489"/>
    </row>
    <row r="44" spans="1:40" s="5" customFormat="1" ht="15" customHeight="1" thickTop="1" thickBot="1" x14ac:dyDescent="0.25">
      <c r="A44" s="173" t="str">
        <f>Sprachen!L462</f>
        <v>Function tests</v>
      </c>
      <c r="B44" s="174"/>
      <c r="C44" s="174"/>
      <c r="D44" s="174"/>
      <c r="E44" s="174"/>
      <c r="F44" s="174"/>
      <c r="G44" s="174"/>
      <c r="H44" s="174"/>
      <c r="I44" s="174"/>
      <c r="J44" s="174"/>
      <c r="K44" s="174"/>
      <c r="L44" s="174"/>
      <c r="M44" s="174"/>
      <c r="N44" s="174"/>
      <c r="O44" s="174"/>
      <c r="P44" s="174"/>
      <c r="Q44" s="174"/>
      <c r="R44" s="174"/>
      <c r="S44" s="174"/>
      <c r="T44" s="174"/>
      <c r="U44" s="174"/>
      <c r="V44" s="174"/>
      <c r="W44" s="174"/>
      <c r="X44" s="174"/>
      <c r="Y44" s="174"/>
      <c r="Z44" s="174"/>
      <c r="AA44" s="174"/>
      <c r="AB44" s="174"/>
      <c r="AC44" s="174"/>
      <c r="AD44" s="174"/>
      <c r="AE44" s="174"/>
      <c r="AF44" s="174"/>
      <c r="AG44" s="174"/>
      <c r="AH44" s="174"/>
      <c r="AI44" s="174"/>
      <c r="AJ44" s="174"/>
      <c r="AK44" s="174"/>
      <c r="AL44" s="174"/>
      <c r="AM44" s="174"/>
      <c r="AN44" s="175"/>
    </row>
    <row r="45" spans="1:40" s="41" customFormat="1" ht="24" customHeight="1" thickTop="1" thickBot="1" x14ac:dyDescent="0.25">
      <c r="A45" s="1490" t="str">
        <f>Sprachen!L463</f>
        <v>Tested according to test specification</v>
      </c>
      <c r="B45" s="434"/>
      <c r="C45" s="434"/>
      <c r="D45" s="434"/>
      <c r="E45" s="434"/>
      <c r="F45" s="434"/>
      <c r="G45" s="434"/>
      <c r="H45" s="434"/>
      <c r="I45" s="1491" t="str">
        <f>Sprachen!L224</f>
        <v>Deliverable</v>
      </c>
      <c r="J45" s="1492"/>
      <c r="K45" s="1492"/>
      <c r="L45" s="1492"/>
      <c r="M45" s="1493"/>
      <c r="N45" s="1493"/>
      <c r="O45" s="1493"/>
      <c r="P45" s="1493"/>
      <c r="Q45" s="1493"/>
      <c r="R45" s="1493"/>
      <c r="S45" s="1493"/>
      <c r="T45" s="1493"/>
      <c r="U45" s="1493"/>
      <c r="V45" s="1493"/>
      <c r="W45" s="1493"/>
      <c r="X45" s="1493"/>
      <c r="Y45" s="1494"/>
      <c r="Z45" s="1495" t="str">
        <f>Sprachen!L361</f>
        <v>Version / Date</v>
      </c>
      <c r="AA45" s="1496"/>
      <c r="AB45" s="1496"/>
      <c r="AC45" s="1496"/>
      <c r="AD45" s="1496"/>
      <c r="AE45" s="1496"/>
      <c r="AF45" s="1493"/>
      <c r="AG45" s="1493"/>
      <c r="AH45" s="1493"/>
      <c r="AI45" s="1493"/>
      <c r="AJ45" s="1493"/>
      <c r="AK45" s="1493"/>
      <c r="AL45" s="1493"/>
      <c r="AM45" s="1493"/>
      <c r="AN45" s="1497"/>
    </row>
    <row r="46" spans="1:40" s="5" customFormat="1" ht="15" customHeight="1" thickTop="1" thickBot="1" x14ac:dyDescent="0.25">
      <c r="A46" s="1440" t="str">
        <f>Sprachen!L464</f>
        <v>All test sequences passed successfully?</v>
      </c>
      <c r="B46" s="374"/>
      <c r="C46" s="374"/>
      <c r="D46" s="374"/>
      <c r="E46" s="374"/>
      <c r="F46" s="374"/>
      <c r="G46" s="374"/>
      <c r="H46" s="374"/>
      <c r="I46" s="374"/>
      <c r="J46" s="374"/>
      <c r="K46" s="374"/>
      <c r="L46" s="374"/>
      <c r="M46" s="374"/>
      <c r="N46" s="374"/>
      <c r="O46" s="374"/>
      <c r="P46" s="374"/>
      <c r="Q46" s="1498"/>
      <c r="R46" s="1499"/>
      <c r="S46" s="1500"/>
      <c r="T46" s="1501"/>
      <c r="U46" s="373" t="str">
        <f>Sprachen!L465</f>
        <v>All regression tests passed successfully?</v>
      </c>
      <c r="V46" s="374"/>
      <c r="W46" s="374"/>
      <c r="X46" s="374"/>
      <c r="Y46" s="374"/>
      <c r="Z46" s="374"/>
      <c r="AA46" s="374"/>
      <c r="AB46" s="374"/>
      <c r="AC46" s="374"/>
      <c r="AD46" s="374"/>
      <c r="AE46" s="374"/>
      <c r="AF46" s="374"/>
      <c r="AG46" s="374"/>
      <c r="AH46" s="374"/>
      <c r="AI46" s="374"/>
      <c r="AJ46" s="374"/>
      <c r="AK46" s="1498"/>
      <c r="AL46" s="1499"/>
      <c r="AM46" s="1500"/>
      <c r="AN46" s="1502"/>
    </row>
    <row r="47" spans="1:40" s="41" customFormat="1" ht="38.25" customHeight="1" thickTop="1" thickBot="1" x14ac:dyDescent="0.25">
      <c r="A47" s="1490" t="str">
        <f>Sprachen!L466</f>
        <v>List of tests not passed and risk assessment</v>
      </c>
      <c r="B47" s="434"/>
      <c r="C47" s="434"/>
      <c r="D47" s="434"/>
      <c r="E47" s="434"/>
      <c r="F47" s="434"/>
      <c r="G47" s="434"/>
      <c r="H47" s="434"/>
      <c r="I47" s="1491" t="str">
        <f>Sprachen!L224</f>
        <v>Deliverable</v>
      </c>
      <c r="J47" s="1492"/>
      <c r="K47" s="1492"/>
      <c r="L47" s="1492"/>
      <c r="M47" s="1493"/>
      <c r="N47" s="1493"/>
      <c r="O47" s="1493"/>
      <c r="P47" s="1493"/>
      <c r="Q47" s="1493"/>
      <c r="R47" s="1493"/>
      <c r="S47" s="1493"/>
      <c r="T47" s="1493"/>
      <c r="U47" s="1493"/>
      <c r="V47" s="1493"/>
      <c r="W47" s="1493"/>
      <c r="X47" s="1493"/>
      <c r="Y47" s="1494"/>
      <c r="Z47" s="1495" t="str">
        <f>Sprachen!L361</f>
        <v>Version / Date</v>
      </c>
      <c r="AA47" s="1496"/>
      <c r="AB47" s="1496"/>
      <c r="AC47" s="1496"/>
      <c r="AD47" s="1496"/>
      <c r="AE47" s="1496"/>
      <c r="AF47" s="1493"/>
      <c r="AG47" s="1493"/>
      <c r="AH47" s="1493"/>
      <c r="AI47" s="1493"/>
      <c r="AJ47" s="1493"/>
      <c r="AK47" s="1493"/>
      <c r="AL47" s="1493"/>
      <c r="AM47" s="1493"/>
      <c r="AN47" s="1497"/>
    </row>
    <row r="48" spans="1:40" s="41" customFormat="1" ht="49.5" customHeight="1" thickTop="1" thickBot="1" x14ac:dyDescent="0.25">
      <c r="A48" s="1490" t="str">
        <f>Sprachen!L467</f>
        <v>Verification of effectiveness of implemented measures</v>
      </c>
      <c r="B48" s="434"/>
      <c r="C48" s="434"/>
      <c r="D48" s="434"/>
      <c r="E48" s="434"/>
      <c r="F48" s="434"/>
      <c r="G48" s="434"/>
      <c r="H48" s="434"/>
      <c r="I48" s="1491" t="str">
        <f>Sprachen!L224</f>
        <v>Deliverable</v>
      </c>
      <c r="J48" s="1492"/>
      <c r="K48" s="1492"/>
      <c r="L48" s="1492"/>
      <c r="M48" s="1493"/>
      <c r="N48" s="1493"/>
      <c r="O48" s="1493"/>
      <c r="P48" s="1493"/>
      <c r="Q48" s="1493"/>
      <c r="R48" s="1493"/>
      <c r="S48" s="1493"/>
      <c r="T48" s="1493"/>
      <c r="U48" s="1493"/>
      <c r="V48" s="1493"/>
      <c r="W48" s="1493"/>
      <c r="X48" s="1493"/>
      <c r="Y48" s="1494"/>
      <c r="Z48" s="1495" t="str">
        <f>Sprachen!L361</f>
        <v>Version / Date</v>
      </c>
      <c r="AA48" s="1496"/>
      <c r="AB48" s="1496"/>
      <c r="AC48" s="1496"/>
      <c r="AD48" s="1496"/>
      <c r="AE48" s="1496"/>
      <c r="AF48" s="1493"/>
      <c r="AG48" s="1493"/>
      <c r="AH48" s="1493"/>
      <c r="AI48" s="1493"/>
      <c r="AJ48" s="1493"/>
      <c r="AK48" s="1493"/>
      <c r="AL48" s="1493"/>
      <c r="AM48" s="1493"/>
      <c r="AN48" s="1497"/>
    </row>
    <row r="49" spans="1:40" s="41" customFormat="1" ht="49.5" customHeight="1" thickTop="1" thickBot="1" x14ac:dyDescent="0.25">
      <c r="A49" s="1490" t="str">
        <f>Sprachen!L468</f>
        <v>Which special approvals have been granted?</v>
      </c>
      <c r="B49" s="434"/>
      <c r="C49" s="434"/>
      <c r="D49" s="434"/>
      <c r="E49" s="434"/>
      <c r="F49" s="434"/>
      <c r="G49" s="434"/>
      <c r="H49" s="434"/>
      <c r="I49" s="1491" t="str">
        <f>Sprachen!L224</f>
        <v>Deliverable</v>
      </c>
      <c r="J49" s="1492"/>
      <c r="K49" s="1492"/>
      <c r="L49" s="1492"/>
      <c r="M49" s="1493"/>
      <c r="N49" s="1493"/>
      <c r="O49" s="1493"/>
      <c r="P49" s="1493"/>
      <c r="Q49" s="1493"/>
      <c r="R49" s="1493"/>
      <c r="S49" s="1493"/>
      <c r="T49" s="1493"/>
      <c r="U49" s="1493"/>
      <c r="V49" s="1493"/>
      <c r="W49" s="1493"/>
      <c r="X49" s="1493"/>
      <c r="Y49" s="1494"/>
      <c r="Z49" s="1495" t="str">
        <f>Sprachen!L361</f>
        <v>Version / Date</v>
      </c>
      <c r="AA49" s="1496"/>
      <c r="AB49" s="1496"/>
      <c r="AC49" s="1496"/>
      <c r="AD49" s="1496"/>
      <c r="AE49" s="1496"/>
      <c r="AF49" s="1493"/>
      <c r="AG49" s="1493"/>
      <c r="AH49" s="1493"/>
      <c r="AI49" s="1493"/>
      <c r="AJ49" s="1493"/>
      <c r="AK49" s="1493"/>
      <c r="AL49" s="1493"/>
      <c r="AM49" s="1493"/>
      <c r="AN49" s="1497"/>
    </row>
    <row r="50" spans="1:40" ht="15.75" thickTop="1" thickBot="1" x14ac:dyDescent="0.25">
      <c r="A50" s="1072" t="str">
        <f>Sprachen!L84</f>
        <v>Confirmation of organization</v>
      </c>
      <c r="B50" s="1073"/>
      <c r="C50" s="1073"/>
      <c r="D50" s="1073"/>
      <c r="E50" s="1073"/>
      <c r="F50" s="1073"/>
      <c r="G50" s="1073"/>
      <c r="H50" s="1073"/>
      <c r="I50" s="1073"/>
      <c r="J50" s="1073"/>
      <c r="K50" s="1073"/>
      <c r="L50" s="1073"/>
      <c r="M50" s="1073"/>
      <c r="N50" s="1073"/>
      <c r="O50" s="1073"/>
      <c r="P50" s="1073"/>
      <c r="Q50" s="1073"/>
      <c r="R50" s="1073"/>
      <c r="S50" s="1073"/>
      <c r="T50" s="1073"/>
      <c r="U50" s="1073"/>
      <c r="V50" s="1073"/>
      <c r="W50" s="1073"/>
      <c r="X50" s="1073"/>
      <c r="Y50" s="1073"/>
      <c r="Z50" s="1073"/>
      <c r="AA50" s="1073"/>
      <c r="AB50" s="1073"/>
      <c r="AC50" s="1073"/>
      <c r="AD50" s="1073"/>
      <c r="AE50" s="1073"/>
      <c r="AF50" s="1073"/>
      <c r="AG50" s="1073"/>
      <c r="AH50" s="1073"/>
      <c r="AI50" s="1073"/>
      <c r="AJ50" s="1073"/>
      <c r="AK50" s="1073"/>
      <c r="AL50" s="1073"/>
      <c r="AM50" s="1073"/>
      <c r="AN50" s="1074"/>
    </row>
    <row r="51" spans="1:40" ht="15.75" thickTop="1" thickBot="1" x14ac:dyDescent="0.25">
      <c r="A51" s="1072" t="str">
        <f>Sprachen!L469</f>
        <v>Deliverables can be inspected by the customer at any time.</v>
      </c>
      <c r="B51" s="1073"/>
      <c r="C51" s="1073"/>
      <c r="D51" s="1073"/>
      <c r="E51" s="1073"/>
      <c r="F51" s="1073"/>
      <c r="G51" s="1073"/>
      <c r="H51" s="1073"/>
      <c r="I51" s="1073"/>
      <c r="J51" s="1073"/>
      <c r="K51" s="1073"/>
      <c r="L51" s="1073"/>
      <c r="M51" s="1073"/>
      <c r="N51" s="1073"/>
      <c r="O51" s="1073"/>
      <c r="P51" s="1073"/>
      <c r="Q51" s="1073"/>
      <c r="R51" s="1073"/>
      <c r="S51" s="1073"/>
      <c r="T51" s="1073"/>
      <c r="U51" s="1073"/>
      <c r="V51" s="1073"/>
      <c r="W51" s="1073"/>
      <c r="X51" s="1073"/>
      <c r="Y51" s="1073"/>
      <c r="Z51" s="1073"/>
      <c r="AA51" s="1073"/>
      <c r="AB51" s="1073"/>
      <c r="AC51" s="1073"/>
      <c r="AD51" s="1073"/>
      <c r="AE51" s="1073"/>
      <c r="AF51" s="1073"/>
      <c r="AG51" s="1073"/>
      <c r="AH51" s="1073"/>
      <c r="AI51" s="1073"/>
      <c r="AJ51" s="1073"/>
      <c r="AK51" s="1073"/>
      <c r="AL51" s="1073"/>
      <c r="AM51" s="1073"/>
      <c r="AN51" s="1074"/>
    </row>
    <row r="52" spans="1:40" x14ac:dyDescent="0.2">
      <c r="A52" s="718" t="str">
        <f>Sprachen!L234</f>
        <v>Name</v>
      </c>
      <c r="B52" s="719"/>
      <c r="C52" s="720"/>
      <c r="D52" s="720"/>
      <c r="E52" s="720"/>
      <c r="F52" s="720"/>
      <c r="G52" s="720"/>
      <c r="H52" s="721"/>
      <c r="I52" s="697" t="str">
        <f>IF('Anlage 3 Selbstb. Produkt'!I28&lt;&gt;"",'Anlage 3 Selbstb. Produkt'!I28,"")</f>
        <v/>
      </c>
      <c r="J52" s="698"/>
      <c r="K52" s="698"/>
      <c r="L52" s="698"/>
      <c r="M52" s="698"/>
      <c r="N52" s="698"/>
      <c r="O52" s="698"/>
      <c r="P52" s="698"/>
      <c r="Q52" s="698"/>
      <c r="R52" s="698"/>
      <c r="S52" s="698"/>
      <c r="T52" s="698"/>
      <c r="U52" s="699"/>
      <c r="V52" s="631" t="str">
        <f>Sprachen!L61</f>
        <v>Remark</v>
      </c>
      <c r="W52" s="632"/>
      <c r="X52" s="632"/>
      <c r="Y52" s="632"/>
      <c r="Z52" s="633"/>
      <c r="AA52" s="637"/>
      <c r="AB52" s="637"/>
      <c r="AC52" s="637"/>
      <c r="AD52" s="637"/>
      <c r="AE52" s="637"/>
      <c r="AF52" s="637"/>
      <c r="AG52" s="637"/>
      <c r="AH52" s="637"/>
      <c r="AI52" s="637"/>
      <c r="AJ52" s="637"/>
      <c r="AK52" s="637"/>
      <c r="AL52" s="637"/>
      <c r="AM52" s="637"/>
      <c r="AN52" s="638"/>
    </row>
    <row r="53" spans="1:40" x14ac:dyDescent="0.2">
      <c r="A53" s="643" t="str">
        <f>Sprachen!L20</f>
        <v>Department</v>
      </c>
      <c r="B53" s="644"/>
      <c r="C53" s="645"/>
      <c r="D53" s="645"/>
      <c r="E53" s="645"/>
      <c r="F53" s="645"/>
      <c r="G53" s="645"/>
      <c r="H53" s="646"/>
      <c r="I53" s="274" t="str">
        <f>IF('Anlage 3 Selbstb. Produkt'!I29&lt;&gt;"",'Anlage 3 Selbstb. Produkt'!I29,"")</f>
        <v/>
      </c>
      <c r="J53" s="275"/>
      <c r="K53" s="275"/>
      <c r="L53" s="275"/>
      <c r="M53" s="275"/>
      <c r="N53" s="275"/>
      <c r="O53" s="275"/>
      <c r="P53" s="275"/>
      <c r="Q53" s="275"/>
      <c r="R53" s="275"/>
      <c r="S53" s="275"/>
      <c r="T53" s="275"/>
      <c r="U53" s="277"/>
      <c r="V53" s="634"/>
      <c r="W53" s="635"/>
      <c r="X53" s="635"/>
      <c r="Y53" s="635"/>
      <c r="Z53" s="636"/>
      <c r="AA53" s="639"/>
      <c r="AB53" s="639"/>
      <c r="AC53" s="639"/>
      <c r="AD53" s="639"/>
      <c r="AE53" s="639"/>
      <c r="AF53" s="639"/>
      <c r="AG53" s="639"/>
      <c r="AH53" s="639"/>
      <c r="AI53" s="639"/>
      <c r="AJ53" s="639"/>
      <c r="AK53" s="639"/>
      <c r="AL53" s="639"/>
      <c r="AM53" s="639"/>
      <c r="AN53" s="640"/>
    </row>
    <row r="54" spans="1:40" x14ac:dyDescent="0.2">
      <c r="A54" s="643" t="str">
        <f>Sprachen!L343</f>
        <v>Telephone</v>
      </c>
      <c r="B54" s="644"/>
      <c r="C54" s="645"/>
      <c r="D54" s="645"/>
      <c r="E54" s="645"/>
      <c r="F54" s="645"/>
      <c r="G54" s="645"/>
      <c r="H54" s="646"/>
      <c r="I54" s="274" t="str">
        <f>IF('Anlage 3 Selbstb. Produkt'!I30&lt;&gt;"",'Anlage 3 Selbstb. Produkt'!I30,"")</f>
        <v/>
      </c>
      <c r="J54" s="275"/>
      <c r="K54" s="275"/>
      <c r="L54" s="275"/>
      <c r="M54" s="275"/>
      <c r="N54" s="275"/>
      <c r="O54" s="275"/>
      <c r="P54" s="275"/>
      <c r="Q54" s="275"/>
      <c r="R54" s="275"/>
      <c r="S54" s="275"/>
      <c r="T54" s="275"/>
      <c r="U54" s="277"/>
      <c r="V54" s="634"/>
      <c r="W54" s="635"/>
      <c r="X54" s="635"/>
      <c r="Y54" s="635"/>
      <c r="Z54" s="636"/>
      <c r="AA54" s="639"/>
      <c r="AB54" s="639"/>
      <c r="AC54" s="639"/>
      <c r="AD54" s="639"/>
      <c r="AE54" s="639"/>
      <c r="AF54" s="639"/>
      <c r="AG54" s="639"/>
      <c r="AH54" s="639"/>
      <c r="AI54" s="639"/>
      <c r="AJ54" s="639"/>
      <c r="AK54" s="639"/>
      <c r="AL54" s="639"/>
      <c r="AM54" s="639"/>
      <c r="AN54" s="640"/>
    </row>
    <row r="55" spans="1:40" x14ac:dyDescent="0.2">
      <c r="A55" s="643" t="str">
        <f>Sprachen!L119</f>
        <v>E-mail/Fax</v>
      </c>
      <c r="B55" s="644"/>
      <c r="C55" s="645"/>
      <c r="D55" s="645"/>
      <c r="E55" s="645"/>
      <c r="F55" s="645"/>
      <c r="G55" s="645"/>
      <c r="H55" s="646"/>
      <c r="I55" s="274" t="str">
        <f>IF('Anlage 3 Selbstb. Produkt'!I31&lt;&gt;"",'Anlage 3 Selbstb. Produkt'!I31,"")</f>
        <v/>
      </c>
      <c r="J55" s="275"/>
      <c r="K55" s="275"/>
      <c r="L55" s="275"/>
      <c r="M55" s="275"/>
      <c r="N55" s="275"/>
      <c r="O55" s="275"/>
      <c r="P55" s="275"/>
      <c r="Q55" s="275"/>
      <c r="R55" s="275"/>
      <c r="S55" s="275"/>
      <c r="T55" s="275"/>
      <c r="U55" s="277"/>
      <c r="V55" s="634"/>
      <c r="W55" s="635"/>
      <c r="X55" s="635"/>
      <c r="Y55" s="635"/>
      <c r="Z55" s="636"/>
      <c r="AA55" s="641"/>
      <c r="AB55" s="641"/>
      <c r="AC55" s="641"/>
      <c r="AD55" s="641"/>
      <c r="AE55" s="641"/>
      <c r="AF55" s="641"/>
      <c r="AG55" s="641"/>
      <c r="AH55" s="641"/>
      <c r="AI55" s="641"/>
      <c r="AJ55" s="641"/>
      <c r="AK55" s="641"/>
      <c r="AL55" s="641"/>
      <c r="AM55" s="641"/>
      <c r="AN55" s="642"/>
    </row>
    <row r="56" spans="1:40" ht="30" customHeight="1" thickBot="1" x14ac:dyDescent="0.25">
      <c r="A56" s="706" t="str">
        <f>Sprachen!L91</f>
        <v>Date</v>
      </c>
      <c r="B56" s="707"/>
      <c r="C56" s="708"/>
      <c r="D56" s="708"/>
      <c r="E56" s="708"/>
      <c r="F56" s="708"/>
      <c r="G56" s="708"/>
      <c r="H56" s="709"/>
      <c r="I56" s="683" t="str">
        <f>IF('Anlage 3 Selbstb. Produkt'!I32&lt;&gt;"",'Anlage 3 Selbstb. Produkt'!I32,"")</f>
        <v/>
      </c>
      <c r="J56" s="710"/>
      <c r="K56" s="710"/>
      <c r="L56" s="710"/>
      <c r="M56" s="710"/>
      <c r="N56" s="710"/>
      <c r="O56" s="710"/>
      <c r="P56" s="710"/>
      <c r="Q56" s="710"/>
      <c r="R56" s="710"/>
      <c r="S56" s="710"/>
      <c r="T56" s="710"/>
      <c r="U56" s="711"/>
      <c r="V56" s="684" t="str">
        <f>Sprachen!L348</f>
        <v>Signature</v>
      </c>
      <c r="W56" s="685"/>
      <c r="X56" s="685"/>
      <c r="Y56" s="685"/>
      <c r="Z56" s="686"/>
      <c r="AA56" s="670"/>
      <c r="AB56" s="670"/>
      <c r="AC56" s="670"/>
      <c r="AD56" s="670"/>
      <c r="AE56" s="670"/>
      <c r="AF56" s="670"/>
      <c r="AG56" s="670"/>
      <c r="AH56" s="670"/>
      <c r="AI56" s="670"/>
      <c r="AJ56" s="670"/>
      <c r="AK56" s="670"/>
      <c r="AL56" s="670"/>
      <c r="AM56" s="670"/>
      <c r="AN56" s="671"/>
    </row>
    <row r="57" spans="1:40" ht="15" thickTop="1" x14ac:dyDescent="0.2"/>
  </sheetData>
  <mergeCells count="229">
    <mergeCell ref="A55:H55"/>
    <mergeCell ref="I55:U55"/>
    <mergeCell ref="A56:H56"/>
    <mergeCell ref="I56:U56"/>
    <mergeCell ref="V56:Z56"/>
    <mergeCell ref="AA56:AN56"/>
    <mergeCell ref="A50:AN50"/>
    <mergeCell ref="A51:AN51"/>
    <mergeCell ref="A52:H52"/>
    <mergeCell ref="I52:U52"/>
    <mergeCell ref="V52:Z55"/>
    <mergeCell ref="AA52:AN55"/>
    <mergeCell ref="A53:H53"/>
    <mergeCell ref="I53:U53"/>
    <mergeCell ref="A54:H54"/>
    <mergeCell ref="I54:U54"/>
    <mergeCell ref="A48:H48"/>
    <mergeCell ref="I48:L48"/>
    <mergeCell ref="M48:Y48"/>
    <mergeCell ref="Z48:AE48"/>
    <mergeCell ref="AF48:AN48"/>
    <mergeCell ref="A49:H49"/>
    <mergeCell ref="I49:L49"/>
    <mergeCell ref="M49:Y49"/>
    <mergeCell ref="Z49:AE49"/>
    <mergeCell ref="AF49:AN49"/>
    <mergeCell ref="A46:Q46"/>
    <mergeCell ref="R46:T46"/>
    <mergeCell ref="U46:AK46"/>
    <mergeCell ref="AL46:AN46"/>
    <mergeCell ref="A47:H47"/>
    <mergeCell ref="I47:L47"/>
    <mergeCell ref="M47:Y47"/>
    <mergeCell ref="Z47:AE47"/>
    <mergeCell ref="AF47:AN47"/>
    <mergeCell ref="A44:AN44"/>
    <mergeCell ref="A45:H45"/>
    <mergeCell ref="I45:L45"/>
    <mergeCell ref="M45:Y45"/>
    <mergeCell ref="Z45:AE45"/>
    <mergeCell ref="AF45:AN45"/>
    <mergeCell ref="A41:B41"/>
    <mergeCell ref="C41:AN41"/>
    <mergeCell ref="A42:H43"/>
    <mergeCell ref="I42:U42"/>
    <mergeCell ref="V42:AC43"/>
    <mergeCell ref="AD42:AN42"/>
    <mergeCell ref="I43:U43"/>
    <mergeCell ref="AD43:AN43"/>
    <mergeCell ref="A38:B38"/>
    <mergeCell ref="C38:AN38"/>
    <mergeCell ref="A39:H40"/>
    <mergeCell ref="I39:U39"/>
    <mergeCell ref="V39:AC40"/>
    <mergeCell ref="AD39:AN39"/>
    <mergeCell ref="I40:U40"/>
    <mergeCell ref="AD40:AN40"/>
    <mergeCell ref="A37:K37"/>
    <mergeCell ref="L37:P37"/>
    <mergeCell ref="Q37:U37"/>
    <mergeCell ref="V37:Z37"/>
    <mergeCell ref="AA37:AE37"/>
    <mergeCell ref="AF37:AN37"/>
    <mergeCell ref="A36:K36"/>
    <mergeCell ref="L36:P36"/>
    <mergeCell ref="Q36:U36"/>
    <mergeCell ref="V36:Z36"/>
    <mergeCell ref="AA36:AE36"/>
    <mergeCell ref="AF36:AN36"/>
    <mergeCell ref="A35:K35"/>
    <mergeCell ref="L35:P35"/>
    <mergeCell ref="Q35:U35"/>
    <mergeCell ref="V35:Z35"/>
    <mergeCell ref="AA35:AE35"/>
    <mergeCell ref="AF35:AN35"/>
    <mergeCell ref="A34:K34"/>
    <mergeCell ref="L34:P34"/>
    <mergeCell ref="Q34:U34"/>
    <mergeCell ref="V34:Z34"/>
    <mergeCell ref="AA34:AE34"/>
    <mergeCell ref="AF34:AN34"/>
    <mergeCell ref="A33:K33"/>
    <mergeCell ref="L33:P33"/>
    <mergeCell ref="Q33:U33"/>
    <mergeCell ref="V33:Z33"/>
    <mergeCell ref="AA33:AE33"/>
    <mergeCell ref="AF33:AN33"/>
    <mergeCell ref="A32:K32"/>
    <mergeCell ref="L32:P32"/>
    <mergeCell ref="Q32:U32"/>
    <mergeCell ref="V32:Z32"/>
    <mergeCell ref="AA32:AE32"/>
    <mergeCell ref="AF32:AN32"/>
    <mergeCell ref="A30:AN30"/>
    <mergeCell ref="A31:K31"/>
    <mergeCell ref="L31:P31"/>
    <mergeCell ref="Q31:U31"/>
    <mergeCell ref="V31:Z31"/>
    <mergeCell ref="AA31:AE31"/>
    <mergeCell ref="AF31:AN31"/>
    <mergeCell ref="A29:K29"/>
    <mergeCell ref="L29:P29"/>
    <mergeCell ref="Q29:U29"/>
    <mergeCell ref="V29:Z29"/>
    <mergeCell ref="AA29:AE29"/>
    <mergeCell ref="AF29:AN29"/>
    <mergeCell ref="A28:K28"/>
    <mergeCell ref="L28:P28"/>
    <mergeCell ref="Q28:U28"/>
    <mergeCell ref="V28:Z28"/>
    <mergeCell ref="AA28:AE28"/>
    <mergeCell ref="AF28:AN28"/>
    <mergeCell ref="A27:K27"/>
    <mergeCell ref="L27:P27"/>
    <mergeCell ref="Q27:U27"/>
    <mergeCell ref="V27:Z27"/>
    <mergeCell ref="AA27:AE27"/>
    <mergeCell ref="AF27:AN27"/>
    <mergeCell ref="A26:K26"/>
    <mergeCell ref="L26:P26"/>
    <mergeCell ref="Q26:U26"/>
    <mergeCell ref="V26:Z26"/>
    <mergeCell ref="AA26:AE26"/>
    <mergeCell ref="AF26:AN26"/>
    <mergeCell ref="A25:K25"/>
    <mergeCell ref="L25:P25"/>
    <mergeCell ref="Q25:U25"/>
    <mergeCell ref="V25:Z25"/>
    <mergeCell ref="AA25:AE25"/>
    <mergeCell ref="AF25:AN25"/>
    <mergeCell ref="A24:K24"/>
    <mergeCell ref="L24:P24"/>
    <mergeCell ref="Q24:U24"/>
    <mergeCell ref="V24:Z24"/>
    <mergeCell ref="AA24:AE24"/>
    <mergeCell ref="AF24:AN24"/>
    <mergeCell ref="A23:K23"/>
    <mergeCell ref="L23:P23"/>
    <mergeCell ref="Q23:U23"/>
    <mergeCell ref="V23:Z23"/>
    <mergeCell ref="AA23:AE23"/>
    <mergeCell ref="AF23:AN23"/>
    <mergeCell ref="A22:K22"/>
    <mergeCell ref="L22:P22"/>
    <mergeCell ref="Q22:U22"/>
    <mergeCell ref="V22:Z22"/>
    <mergeCell ref="AA22:AE22"/>
    <mergeCell ref="AF22:AN22"/>
    <mergeCell ref="A21:K21"/>
    <mergeCell ref="L21:P21"/>
    <mergeCell ref="Q21:U21"/>
    <mergeCell ref="V21:Z21"/>
    <mergeCell ref="AA21:AE21"/>
    <mergeCell ref="AF21:AN21"/>
    <mergeCell ref="A19:AN19"/>
    <mergeCell ref="A20:K20"/>
    <mergeCell ref="L20:P20"/>
    <mergeCell ref="Q20:U20"/>
    <mergeCell ref="V20:Z20"/>
    <mergeCell ref="AA20:AE20"/>
    <mergeCell ref="AF20:AN20"/>
    <mergeCell ref="A17:G17"/>
    <mergeCell ref="I17:R17"/>
    <mergeCell ref="T17:AC17"/>
    <mergeCell ref="AE17:AN17"/>
    <mergeCell ref="A18:G18"/>
    <mergeCell ref="I18:R18"/>
    <mergeCell ref="T18:AC18"/>
    <mergeCell ref="AE18:AN18"/>
    <mergeCell ref="A13:N13"/>
    <mergeCell ref="A14:AN14"/>
    <mergeCell ref="A15:AN15"/>
    <mergeCell ref="A16:G16"/>
    <mergeCell ref="I16:R16"/>
    <mergeCell ref="T16:AC16"/>
    <mergeCell ref="AE16:AN16"/>
    <mergeCell ref="A12:G12"/>
    <mergeCell ref="H12:N12"/>
    <mergeCell ref="O12:U12"/>
    <mergeCell ref="V12:AA12"/>
    <mergeCell ref="AB12:AH12"/>
    <mergeCell ref="AI12:AN12"/>
    <mergeCell ref="A11:G11"/>
    <mergeCell ref="H11:N11"/>
    <mergeCell ref="O11:U11"/>
    <mergeCell ref="V11:AA11"/>
    <mergeCell ref="AB11:AH11"/>
    <mergeCell ref="AI11:AN11"/>
    <mergeCell ref="A10:G10"/>
    <mergeCell ref="H10:N10"/>
    <mergeCell ref="O10:U10"/>
    <mergeCell ref="V10:AA10"/>
    <mergeCell ref="AB10:AH10"/>
    <mergeCell ref="AI10:AN10"/>
    <mergeCell ref="A9:G9"/>
    <mergeCell ref="H9:N9"/>
    <mergeCell ref="O9:U9"/>
    <mergeCell ref="V9:AA9"/>
    <mergeCell ref="AB9:AH9"/>
    <mergeCell ref="AI9:AN9"/>
    <mergeCell ref="A5:G5"/>
    <mergeCell ref="H5:N5"/>
    <mergeCell ref="O5:U6"/>
    <mergeCell ref="V5:AA6"/>
    <mergeCell ref="AB5:AH6"/>
    <mergeCell ref="A6:G6"/>
    <mergeCell ref="H6:N6"/>
    <mergeCell ref="AI5:AN6"/>
    <mergeCell ref="A8:G8"/>
    <mergeCell ref="H8:N8"/>
    <mergeCell ref="O8:U8"/>
    <mergeCell ref="V8:AA8"/>
    <mergeCell ref="AB8:AH8"/>
    <mergeCell ref="AI8:AN8"/>
    <mergeCell ref="A7:G7"/>
    <mergeCell ref="H7:N7"/>
    <mergeCell ref="O7:U7"/>
    <mergeCell ref="V7:AA7"/>
    <mergeCell ref="AB7:AH7"/>
    <mergeCell ref="AI7:AN7"/>
    <mergeCell ref="A1:AN1"/>
    <mergeCell ref="A2:M3"/>
    <mergeCell ref="N2:T2"/>
    <mergeCell ref="U2:AN2"/>
    <mergeCell ref="N3:T3"/>
    <mergeCell ref="U3:AN3"/>
    <mergeCell ref="A4:N4"/>
    <mergeCell ref="O4:AA4"/>
    <mergeCell ref="AB4:AN4"/>
  </mergeCells>
  <conditionalFormatting sqref="H5:H12">
    <cfRule type="expression" dxfId="61" priority="23">
      <formula>$H5&lt;&gt;""</formula>
    </cfRule>
    <cfRule type="expression" dxfId="60" priority="24">
      <formula>$H5=""</formula>
    </cfRule>
  </conditionalFormatting>
  <conditionalFormatting sqref="I16:I18 T16:T18 AE16:AE18">
    <cfRule type="expression" dxfId="59" priority="19">
      <formula>I16&lt;&gt;""</formula>
    </cfRule>
  </conditionalFormatting>
  <conditionalFormatting sqref="I52:I56">
    <cfRule type="expression" dxfId="58" priority="31">
      <formula>$I52&lt;&gt;""</formula>
    </cfRule>
    <cfRule type="expression" dxfId="57" priority="32">
      <formula>$I52=""</formula>
    </cfRule>
  </conditionalFormatting>
  <conditionalFormatting sqref="L21:Z29">
    <cfRule type="expression" dxfId="56" priority="17">
      <formula>L21&lt;&gt;""</formula>
    </cfRule>
  </conditionalFormatting>
  <conditionalFormatting sqref="L32:Z37 AF32:AN37">
    <cfRule type="expression" dxfId="55" priority="20">
      <formula>L32&lt;&gt;""</formula>
    </cfRule>
  </conditionalFormatting>
  <conditionalFormatting sqref="L25:AN29">
    <cfRule type="expression" dxfId="54" priority="18">
      <formula>$A25&lt;&gt;""</formula>
    </cfRule>
  </conditionalFormatting>
  <conditionalFormatting sqref="L33:AN37">
    <cfRule type="expression" dxfId="53" priority="13">
      <formula>$A33&lt;&gt;""</formula>
    </cfRule>
  </conditionalFormatting>
  <conditionalFormatting sqref="M45:Y45">
    <cfRule type="expression" dxfId="52" priority="12">
      <formula>$M45&lt;&gt;""</formula>
    </cfRule>
  </conditionalFormatting>
  <conditionalFormatting sqref="M47:Y49">
    <cfRule type="expression" dxfId="51" priority="2">
      <formula>$M47&lt;&gt;""</formula>
    </cfRule>
  </conditionalFormatting>
  <conditionalFormatting sqref="U2:AN2">
    <cfRule type="expression" dxfId="48" priority="21">
      <formula>$U$2&lt;&gt;""</formula>
    </cfRule>
    <cfRule type="expression" dxfId="47" priority="22">
      <formula>$U$2=""</formula>
    </cfRule>
  </conditionalFormatting>
  <conditionalFormatting sqref="U3:AN3">
    <cfRule type="expression" dxfId="46" priority="29">
      <formula>$U$3&lt;&gt;""</formula>
    </cfRule>
    <cfRule type="expression" dxfId="45" priority="30">
      <formula>$U$3=""</formula>
    </cfRule>
  </conditionalFormatting>
  <conditionalFormatting sqref="V5 V7:AA12">
    <cfRule type="expression" dxfId="44" priority="25">
      <formula>$V5&lt;&gt;""</formula>
    </cfRule>
    <cfRule type="expression" dxfId="43" priority="26">
      <formula>$V5=""</formula>
    </cfRule>
  </conditionalFormatting>
  <conditionalFormatting sqref="AA52:AA56">
    <cfRule type="expression" dxfId="42" priority="33">
      <formula>$AA52&lt;&gt;""</formula>
    </cfRule>
    <cfRule type="expression" dxfId="41" priority="34">
      <formula>$AA52=""</formula>
    </cfRule>
  </conditionalFormatting>
  <conditionalFormatting sqref="AF21:AN29">
    <cfRule type="expression" dxfId="38" priority="16">
      <formula>AF21&lt;&gt;""</formula>
    </cfRule>
  </conditionalFormatting>
  <conditionalFormatting sqref="AF45:AN45">
    <cfRule type="expression" dxfId="37" priority="11">
      <formula>$AF$45&lt;&gt;""</formula>
    </cfRule>
  </conditionalFormatting>
  <conditionalFormatting sqref="AF47:AN49">
    <cfRule type="expression" dxfId="36" priority="1">
      <formula>$AF$45&lt;&gt;""</formula>
    </cfRule>
  </conditionalFormatting>
  <conditionalFormatting sqref="AI5 AI7 AI8:AN8 AI9 AI10:AN12">
    <cfRule type="expression" dxfId="35" priority="27">
      <formula>$AI5&lt;&gt;""</formula>
    </cfRule>
    <cfRule type="expression" dxfId="34" priority="28">
      <formula>$AI5=""</formula>
    </cfRule>
  </conditionalFormatting>
  <printOptions horizontalCentered="1"/>
  <pageMargins left="0.59055118110236204" right="0.39370078740157499" top="1.1023622047244099" bottom="0.55118110236220497" header="0.118110236220472" footer="0.118110236220472"/>
  <pageSetup paperSize="9" orientation="portrait" r:id="rId1"/>
  <headerFooter scaleWithDoc="0">
    <oddHeader>&amp;L&amp;"-,Fett"&amp;16&amp;K000000Formsheet&amp;"-,Standard"&amp;11&amp;K000000
&amp;"-,Fett"&amp;16PPF VDA2 - Requirements/Anforderungen Suppliers&amp;"-,Standard"&amp;11
&amp;"-,Fett"&amp;12FS QM 121&amp;"-,Standard" / Revision 01 / Autor: QAS-Hil&amp;R&amp;6 
 &amp;11
&amp;G</oddHeader>
    <oddFooter>&amp;C&amp;"-,Fett"öffentlich&amp;"-,Standard"&amp;9&amp;KA6A6A6
© Thomas GmbH. All rights reserved.&amp;R&amp;9&amp;KA6A6A6Seite &amp;P von &amp;N</oddFooter>
  </headerFooter>
  <rowBreaks count="1" manualBreakCount="1">
    <brk id="37" max="39" man="1"/>
  </rowBreaks>
  <legacyDrawingHF r:id="rId2"/>
  <extLst>
    <ext xmlns:x14="http://schemas.microsoft.com/office/spreadsheetml/2009/9/main" uri="{78C0D931-6437-407d-A8EE-F0AAD7539E65}">
      <x14:conditionalFormattings>
        <x14:conditionalFormatting xmlns:xm="http://schemas.microsoft.com/office/excel/2006/main">
          <x14:cfRule type="expression" priority="7" id="{D5205219-68A7-4BE6-9ACE-06857A8D63D2}">
            <xm:f>$R$46=Sprachen!$L$5</xm:f>
            <x14:dxf>
              <fill>
                <patternFill>
                  <bgColor rgb="FFFF7C80"/>
                </patternFill>
              </fill>
            </x14:dxf>
          </x14:cfRule>
          <x14:cfRule type="expression" priority="8" id="{CF8F6B87-A576-4CED-ACBF-A19FCFC37707}">
            <xm:f>$R$46=Sprachen!$L$4</xm:f>
            <x14:dxf>
              <fill>
                <patternFill>
                  <bgColor theme="9" tint="0.79998168889431442"/>
                </patternFill>
              </fill>
            </x14:dxf>
          </x14:cfRule>
          <xm:sqref>R46:T46</xm:sqref>
        </x14:conditionalFormatting>
        <x14:conditionalFormatting xmlns:xm="http://schemas.microsoft.com/office/excel/2006/main">
          <x14:cfRule type="expression" priority="15" id="{6E58813E-CF61-4974-9614-0D8F3A9A3899}">
            <xm:f>$AA21=Sprachen!$L$4</xm:f>
            <x14:dxf>
              <fill>
                <patternFill>
                  <bgColor theme="9" tint="0.79998168889431442"/>
                </patternFill>
              </fill>
            </x14:dxf>
          </x14:cfRule>
          <xm:sqref>AA21:AE29 AA32:AE37</xm:sqref>
        </x14:conditionalFormatting>
        <x14:conditionalFormatting xmlns:xm="http://schemas.microsoft.com/office/excel/2006/main">
          <x14:cfRule type="expression" priority="14" id="{857A16C7-6259-4B73-BD1C-6597085DE27A}">
            <xm:f>$AA21=Sprachen!$L$5</xm:f>
            <x14:dxf>
              <fill>
                <patternFill>
                  <bgColor rgb="FFFF7C80"/>
                </patternFill>
              </fill>
            </x14:dxf>
          </x14:cfRule>
          <xm:sqref>AA32:AE37 AA21:AE29</xm:sqref>
        </x14:conditionalFormatting>
        <x14:conditionalFormatting xmlns:xm="http://schemas.microsoft.com/office/excel/2006/main">
          <x14:cfRule type="expression" priority="9" id="{F2C59BDC-1A0E-448C-AC6B-51E65C1CED76}">
            <xm:f>$AL$46=Sprachen!$L$5</xm:f>
            <x14:dxf>
              <fill>
                <patternFill>
                  <bgColor rgb="FFFF7C80"/>
                </patternFill>
              </fill>
            </x14:dxf>
          </x14:cfRule>
          <x14:cfRule type="expression" priority="10" id="{FB5145DB-9111-4AA7-867B-7A3686F4076E}">
            <xm:f>$AL$46=Sprachen!$L$4</xm:f>
            <x14:dxf>
              <fill>
                <patternFill>
                  <bgColor theme="9" tint="0.79998168889431442"/>
                </patternFill>
              </fill>
            </x14:dxf>
          </x14:cfRule>
          <xm:sqref>AL46:AN46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0000000}">
          <x14:formula1>
            <xm:f>Sprachen!$L$73:$L$74</xm:f>
          </x14:formula1>
          <xm:sqref>A13:N13</xm:sqref>
        </x14:dataValidation>
        <x14:dataValidation type="list" allowBlank="1" showInputMessage="1" showErrorMessage="1" xr:uid="{00000000-0002-0000-0900-000001000000}">
          <x14:formula1>
            <xm:f>Sprachen!$L$3:$L$5</xm:f>
          </x14:formula1>
          <xm:sqref>AA21:AE29 AA32:AE37 AL46:AN46 R46:T46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0">
    <tabColor theme="9"/>
  </sheetPr>
  <dimension ref="A1:BJ26"/>
  <sheetViews>
    <sheetView view="pageLayout" zoomScaleNormal="100" workbookViewId="0">
      <selection activeCell="A2" sqref="A2:M3"/>
    </sheetView>
  </sheetViews>
  <sheetFormatPr baseColWidth="10" defaultRowHeight="14.25" x14ac:dyDescent="0.2"/>
  <cols>
    <col min="1" max="57" width="2" style="42" customWidth="1"/>
    <col min="58" max="60" width="11" style="42" hidden="1" customWidth="1"/>
    <col min="61" max="61" width="29.5" style="42" customWidth="1"/>
    <col min="62" max="16384" width="11" style="42"/>
  </cols>
  <sheetData>
    <row r="1" spans="1:62" s="47" customFormat="1" ht="31.5" customHeight="1" x14ac:dyDescent="0.2">
      <c r="A1" s="1511" t="s">
        <v>961</v>
      </c>
      <c r="B1" s="1511"/>
      <c r="C1" s="1511"/>
      <c r="D1" s="1511"/>
      <c r="E1" s="1511"/>
      <c r="F1" s="1511"/>
      <c r="G1" s="1511"/>
      <c r="H1" s="1511"/>
      <c r="I1" s="1511"/>
      <c r="J1" s="1511"/>
      <c r="K1" s="1511"/>
      <c r="L1" s="1511"/>
      <c r="M1" s="1511"/>
      <c r="N1" s="1511"/>
      <c r="O1" s="1511"/>
      <c r="P1" s="1511"/>
      <c r="Q1" s="1511"/>
      <c r="R1" s="1511"/>
      <c r="S1" s="1511"/>
      <c r="T1" s="1511"/>
      <c r="U1" s="1511"/>
      <c r="V1" s="1511"/>
      <c r="W1" s="1511"/>
      <c r="X1" s="1511"/>
      <c r="Y1" s="1511"/>
      <c r="Z1" s="1511"/>
      <c r="AA1" s="1511"/>
      <c r="AB1" s="1511"/>
      <c r="AC1" s="1511"/>
      <c r="AD1" s="1511"/>
      <c r="AE1" s="1511"/>
      <c r="AF1" s="1511"/>
      <c r="AG1" s="1511"/>
      <c r="AH1" s="1511"/>
      <c r="AI1" s="1511"/>
      <c r="AJ1" s="1511"/>
      <c r="AK1" s="1511"/>
      <c r="AL1" s="1511"/>
      <c r="AM1" s="1511"/>
      <c r="AN1" s="1511"/>
      <c r="AO1" s="1511"/>
      <c r="AP1" s="1511"/>
      <c r="AQ1" s="1511"/>
      <c r="AR1" s="1511"/>
      <c r="AS1" s="1511"/>
      <c r="AT1" s="1511"/>
      <c r="AU1" s="1511"/>
      <c r="AV1" s="1511"/>
      <c r="AW1" s="1511"/>
      <c r="AX1" s="1511"/>
      <c r="AY1" s="1511"/>
      <c r="AZ1" s="1511"/>
      <c r="BA1" s="1511"/>
      <c r="BB1" s="1511"/>
      <c r="BC1" s="1511"/>
      <c r="BD1" s="1511"/>
      <c r="BE1" s="1511"/>
    </row>
    <row r="2" spans="1:62" ht="20.25" customHeight="1" x14ac:dyDescent="0.2">
      <c r="A2" s="1512" t="str">
        <f>Sprachen!L341</f>
        <v>Part history</v>
      </c>
      <c r="B2" s="1512"/>
      <c r="C2" s="1512"/>
      <c r="D2" s="1512"/>
      <c r="E2" s="1512"/>
      <c r="F2" s="1512"/>
      <c r="G2" s="1512"/>
      <c r="H2" s="1512"/>
      <c r="I2" s="1512"/>
      <c r="J2" s="1512"/>
      <c r="K2" s="1512"/>
      <c r="L2" s="1512"/>
      <c r="M2" s="1512"/>
      <c r="N2" s="1510"/>
      <c r="O2" s="1510"/>
      <c r="P2" s="1510"/>
      <c r="Q2" s="1510"/>
      <c r="R2" s="1510"/>
      <c r="S2" s="1510"/>
      <c r="T2" s="1510"/>
      <c r="U2" s="1510"/>
      <c r="V2" s="1510"/>
      <c r="W2" s="1510"/>
      <c r="X2" s="1510"/>
      <c r="Y2" s="1510"/>
      <c r="Z2" s="1510"/>
      <c r="AA2" s="1510"/>
      <c r="AB2" s="1510"/>
      <c r="AC2" s="1510"/>
      <c r="AD2" s="1510"/>
      <c r="AE2" s="1510"/>
      <c r="AF2" s="1510"/>
      <c r="AG2" s="1510"/>
      <c r="AH2" s="1510"/>
      <c r="AI2" s="1510"/>
      <c r="AJ2" s="1510"/>
      <c r="AK2" s="1510"/>
      <c r="AL2" s="1510"/>
      <c r="AM2" s="1510"/>
      <c r="AN2" s="1510"/>
      <c r="AO2" s="1510"/>
      <c r="AP2" s="1510"/>
      <c r="AQ2" s="1510"/>
      <c r="AR2" s="1510"/>
      <c r="AS2" s="1510"/>
      <c r="AT2" s="1504" t="str">
        <f>Sprachen!L88</f>
        <v>Sheet</v>
      </c>
      <c r="AU2" s="1504"/>
      <c r="AV2" s="1504"/>
      <c r="AW2" s="1503"/>
      <c r="AX2" s="1503"/>
      <c r="AY2" s="1503"/>
      <c r="AZ2" s="1504" t="str">
        <f>Sprachen!L364</f>
        <v>of</v>
      </c>
      <c r="BA2" s="1504"/>
      <c r="BB2" s="1504"/>
      <c r="BC2" s="1503"/>
      <c r="BD2" s="1503"/>
      <c r="BE2" s="1503"/>
      <c r="BG2" s="42" t="s">
        <v>594</v>
      </c>
    </row>
    <row r="3" spans="1:62" ht="21" customHeight="1" thickBot="1" x14ac:dyDescent="0.25">
      <c r="A3" s="1513"/>
      <c r="B3" s="1513"/>
      <c r="C3" s="1513"/>
      <c r="D3" s="1513"/>
      <c r="E3" s="1513"/>
      <c r="F3" s="1513"/>
      <c r="G3" s="1513"/>
      <c r="H3" s="1513"/>
      <c r="I3" s="1513"/>
      <c r="J3" s="1513"/>
      <c r="K3" s="1513"/>
      <c r="L3" s="1513"/>
      <c r="M3" s="1513"/>
      <c r="N3" s="1505" t="str">
        <f>Sprachen!L255</f>
        <v>Organization</v>
      </c>
      <c r="O3" s="1505"/>
      <c r="P3" s="1505"/>
      <c r="Q3" s="1505"/>
      <c r="R3" s="1505"/>
      <c r="S3" s="1505"/>
      <c r="T3" s="1505"/>
      <c r="U3" s="1505"/>
      <c r="V3" s="1505"/>
      <c r="W3" s="1505"/>
      <c r="X3" s="1505"/>
      <c r="Y3" s="1505"/>
      <c r="Z3" s="1505"/>
      <c r="AA3" s="1505"/>
      <c r="AB3" s="1505"/>
      <c r="AC3" s="1505"/>
      <c r="AD3" s="1505"/>
      <c r="AE3" s="1505"/>
      <c r="AF3" s="1505"/>
      <c r="AG3" s="1505"/>
      <c r="AH3" s="1505"/>
      <c r="AI3" s="1505"/>
      <c r="AJ3" s="1505"/>
      <c r="AK3" s="1505"/>
      <c r="AL3" s="1506" t="str">
        <f>IF('Anlage 2 PPF Abstimmung'!U3&lt;&gt;"",'Anlage 2 PPF Abstimmung'!U3,"")</f>
        <v/>
      </c>
      <c r="AM3" s="1506"/>
      <c r="AN3" s="1506"/>
      <c r="AO3" s="1506"/>
      <c r="AP3" s="1506"/>
      <c r="AQ3" s="1506"/>
      <c r="AR3" s="1506"/>
      <c r="AS3" s="1506"/>
      <c r="AT3" s="1506"/>
      <c r="AU3" s="1506"/>
      <c r="AV3" s="1506"/>
      <c r="AW3" s="1506"/>
      <c r="AX3" s="1506"/>
      <c r="AY3" s="1506"/>
      <c r="AZ3" s="1506"/>
      <c r="BA3" s="1506"/>
      <c r="BB3" s="1506"/>
      <c r="BC3" s="1506"/>
      <c r="BD3" s="1506"/>
      <c r="BE3" s="1506"/>
      <c r="BG3" s="42">
        <f>'Anlage 4 PPF-Bewertung'!AP3</f>
        <v>0</v>
      </c>
    </row>
    <row r="4" spans="1:62" s="43" customFormat="1" ht="16.5" customHeight="1" thickTop="1" thickBot="1" x14ac:dyDescent="0.25">
      <c r="A4" s="1507" t="str">
        <f>Sprachen!L46</f>
        <v>Information about the organization</v>
      </c>
      <c r="B4" s="1508"/>
      <c r="C4" s="1508"/>
      <c r="D4" s="1508"/>
      <c r="E4" s="1508"/>
      <c r="F4" s="1508"/>
      <c r="G4" s="1508"/>
      <c r="H4" s="1508"/>
      <c r="I4" s="1508"/>
      <c r="J4" s="1508"/>
      <c r="K4" s="1508"/>
      <c r="L4" s="1508"/>
      <c r="M4" s="1508"/>
      <c r="N4" s="1508"/>
      <c r="O4" s="1508"/>
      <c r="P4" s="1508"/>
      <c r="Q4" s="1508"/>
      <c r="R4" s="1508"/>
      <c r="S4" s="1508"/>
      <c r="T4" s="1508"/>
      <c r="U4" s="1508"/>
      <c r="V4" s="1508"/>
      <c r="W4" s="1508"/>
      <c r="X4" s="1508"/>
      <c r="Y4" s="1508"/>
      <c r="Z4" s="1508"/>
      <c r="AA4" s="1508"/>
      <c r="AB4" s="1509"/>
      <c r="AC4" s="1508" t="str">
        <f>Sprachen!L45</f>
        <v>Information about the customer</v>
      </c>
      <c r="AD4" s="1508"/>
      <c r="AE4" s="1508"/>
      <c r="AF4" s="1508"/>
      <c r="AG4" s="1508"/>
      <c r="AH4" s="1508"/>
      <c r="AI4" s="1508"/>
      <c r="AJ4" s="1508"/>
      <c r="AK4" s="1508"/>
      <c r="AL4" s="1508"/>
      <c r="AM4" s="1508"/>
      <c r="AN4" s="1508"/>
      <c r="AO4" s="1508"/>
      <c r="AP4" s="1508"/>
      <c r="AQ4" s="1508"/>
      <c r="AR4" s="1508"/>
      <c r="AS4" s="1508"/>
      <c r="AT4" s="1508"/>
      <c r="AU4" s="1508"/>
      <c r="AV4" s="1508"/>
      <c r="AW4" s="1508"/>
      <c r="AX4" s="1508"/>
      <c r="AY4" s="1508"/>
      <c r="AZ4" s="1508"/>
      <c r="BA4" s="1508"/>
      <c r="BB4" s="1508"/>
      <c r="BC4" s="1508"/>
      <c r="BD4" s="1508"/>
      <c r="BE4" s="1509"/>
      <c r="BG4" s="42"/>
      <c r="BH4" s="42"/>
      <c r="BI4" s="42"/>
      <c r="BJ4" s="42"/>
    </row>
    <row r="5" spans="1:62" ht="15" thickTop="1" x14ac:dyDescent="0.2">
      <c r="A5" s="1514" t="s">
        <v>360</v>
      </c>
      <c r="B5" s="1515"/>
      <c r="C5" s="1515"/>
      <c r="D5" s="1515"/>
      <c r="E5" s="1515"/>
      <c r="F5" s="1515"/>
      <c r="G5" s="1515"/>
      <c r="H5" s="1516" t="str">
        <f>IF('Anlage 2 PPF Abstimmung'!H9&lt;&gt;"",'Anlage 2 PPF Abstimmung'!H9,"")</f>
        <v/>
      </c>
      <c r="I5" s="1516"/>
      <c r="J5" s="1516"/>
      <c r="K5" s="1516"/>
      <c r="L5" s="1516"/>
      <c r="M5" s="1516"/>
      <c r="N5" s="1517"/>
      <c r="O5" s="1514" t="s">
        <v>545</v>
      </c>
      <c r="P5" s="1515"/>
      <c r="Q5" s="1515"/>
      <c r="R5" s="1515"/>
      <c r="S5" s="1515"/>
      <c r="T5" s="1515"/>
      <c r="U5" s="1515"/>
      <c r="V5" s="1516" t="str">
        <f>IF('Anlage 2 PPF Abstimmung'!H34&lt;&gt;"",'Anlage 2 PPF Abstimmung'!H34,"")</f>
        <v/>
      </c>
      <c r="W5" s="1516"/>
      <c r="X5" s="1516"/>
      <c r="Y5" s="1516"/>
      <c r="Z5" s="1516"/>
      <c r="AA5" s="1516"/>
      <c r="AB5" s="1517"/>
      <c r="AC5" s="1518" t="str">
        <f>Sprachen!L187</f>
        <v>Customer</v>
      </c>
      <c r="AD5" s="1519"/>
      <c r="AE5" s="1519"/>
      <c r="AF5" s="1519"/>
      <c r="AG5" s="1519"/>
      <c r="AH5" s="1519"/>
      <c r="AI5" s="1519"/>
      <c r="AJ5" s="1524" t="str">
        <f>IF('Anlage 2 PPF Abstimmung'!AB6&lt;&gt;"",'Anlage 2 PPF Abstimmung'!AB6,"")</f>
        <v>Thomas GmbH</v>
      </c>
      <c r="AK5" s="1525"/>
      <c r="AL5" s="1525"/>
      <c r="AM5" s="1525"/>
      <c r="AN5" s="1525"/>
      <c r="AO5" s="1525"/>
      <c r="AP5" s="1525"/>
      <c r="AQ5" s="1525"/>
      <c r="AR5" s="1526"/>
      <c r="AS5" s="1527" t="s">
        <v>545</v>
      </c>
      <c r="AT5" s="1528"/>
      <c r="AU5" s="1528"/>
      <c r="AV5" s="1528"/>
      <c r="AW5" s="1528"/>
      <c r="AX5" s="1528"/>
      <c r="AY5" s="1529"/>
      <c r="AZ5" s="1530" t="str">
        <f>IF('Anlage 2 PPF Abstimmung'!AB34&lt;&gt;"",'Anlage 2 PPF Abstimmung'!AB34,"")</f>
        <v/>
      </c>
      <c r="BA5" s="1531"/>
      <c r="BB5" s="1531"/>
      <c r="BC5" s="1531"/>
      <c r="BD5" s="1531"/>
      <c r="BE5" s="1532"/>
    </row>
    <row r="6" spans="1:62" x14ac:dyDescent="0.2">
      <c r="A6" s="1539" t="s">
        <v>494</v>
      </c>
      <c r="B6" s="1540"/>
      <c r="C6" s="1540"/>
      <c r="D6" s="1540"/>
      <c r="E6" s="1540"/>
      <c r="F6" s="1540"/>
      <c r="G6" s="1540"/>
      <c r="H6" s="1533" t="str">
        <f>IF('Anlage 2 PPF Abstimmung'!H7&lt;&gt;"",'Anlage 2 PPF Abstimmung'!H7,"")</f>
        <v/>
      </c>
      <c r="I6" s="1533"/>
      <c r="J6" s="1533"/>
      <c r="K6" s="1533"/>
      <c r="L6" s="1533"/>
      <c r="M6" s="1533"/>
      <c r="N6" s="1534"/>
      <c r="O6" s="1539" t="s">
        <v>116</v>
      </c>
      <c r="P6" s="1540"/>
      <c r="Q6" s="1540"/>
      <c r="R6" s="1540"/>
      <c r="S6" s="1540"/>
      <c r="T6" s="1540"/>
      <c r="U6" s="1540"/>
      <c r="V6" s="1533" t="str">
        <f>IF('Anlage 2 PPF Abstimmung'!H33&lt;&gt;"",'Anlage 2 PPF Abstimmung'!H33,"")</f>
        <v/>
      </c>
      <c r="W6" s="1533"/>
      <c r="X6" s="1533"/>
      <c r="Y6" s="1533"/>
      <c r="Z6" s="1533"/>
      <c r="AA6" s="1533"/>
      <c r="AB6" s="1534"/>
      <c r="AC6" s="1520"/>
      <c r="AD6" s="1521"/>
      <c r="AE6" s="1521"/>
      <c r="AF6" s="1521"/>
      <c r="AG6" s="1521"/>
      <c r="AH6" s="1521"/>
      <c r="AI6" s="1521"/>
      <c r="AJ6" s="1541" t="str">
        <f>IF('Anlage 2 PPF Abstimmung'!AB8&lt;&gt;"",'Anlage 2 PPF Abstimmung'!AB8,"")</f>
        <v>Innomotion Park 3
57562 Herdorf</v>
      </c>
      <c r="AK6" s="1542"/>
      <c r="AL6" s="1542"/>
      <c r="AM6" s="1542"/>
      <c r="AN6" s="1542"/>
      <c r="AO6" s="1542"/>
      <c r="AP6" s="1542"/>
      <c r="AQ6" s="1542"/>
      <c r="AR6" s="1543"/>
      <c r="AS6" s="1539" t="s">
        <v>116</v>
      </c>
      <c r="AT6" s="1540"/>
      <c r="AU6" s="1540"/>
      <c r="AV6" s="1540"/>
      <c r="AW6" s="1540"/>
      <c r="AX6" s="1540"/>
      <c r="AY6" s="1540"/>
      <c r="AZ6" s="1533" t="str">
        <f>IF('Anlage 2 PPF Abstimmung'!AB33&lt;&gt;"",'Anlage 2 PPF Abstimmung'!AB33,"")</f>
        <v/>
      </c>
      <c r="BA6" s="1533"/>
      <c r="BB6" s="1533"/>
      <c r="BC6" s="1533"/>
      <c r="BD6" s="1533"/>
      <c r="BE6" s="1534"/>
    </row>
    <row r="7" spans="1:62" ht="16.5" customHeight="1" thickBot="1" x14ac:dyDescent="0.25">
      <c r="A7" s="1535" t="str">
        <f>Sprachen!L177</f>
        <v>Identification/DUNS</v>
      </c>
      <c r="B7" s="1536"/>
      <c r="C7" s="1536"/>
      <c r="D7" s="1536"/>
      <c r="E7" s="1536"/>
      <c r="F7" s="1536"/>
      <c r="G7" s="1536"/>
      <c r="H7" s="1533" t="str">
        <f>IF('Anlage 2 PPF Abstimmung'!H11&lt;&gt;"",'Anlage 2 PPF Abstimmung'!H11,"")</f>
        <v/>
      </c>
      <c r="I7" s="1533"/>
      <c r="J7" s="1533"/>
      <c r="K7" s="1533"/>
      <c r="L7" s="1533"/>
      <c r="M7" s="1533"/>
      <c r="N7" s="1534"/>
      <c r="O7" s="1535" t="str">
        <f>Sprachen!L374</f>
        <v>Drawing number</v>
      </c>
      <c r="P7" s="1536"/>
      <c r="Q7" s="1536"/>
      <c r="R7" s="1536"/>
      <c r="S7" s="1536"/>
      <c r="T7" s="1536"/>
      <c r="U7" s="1536"/>
      <c r="V7" s="1537" t="str">
        <f>IF('Anlage 2 PPF Abstimmung'!H35&lt;&gt;"",'Anlage 2 PPF Abstimmung'!H35,"")</f>
        <v/>
      </c>
      <c r="W7" s="1537"/>
      <c r="X7" s="1537"/>
      <c r="Y7" s="1537"/>
      <c r="Z7" s="1537"/>
      <c r="AA7" s="1537"/>
      <c r="AB7" s="1538"/>
      <c r="AC7" s="1522"/>
      <c r="AD7" s="1523"/>
      <c r="AE7" s="1523"/>
      <c r="AF7" s="1523"/>
      <c r="AG7" s="1523"/>
      <c r="AH7" s="1523"/>
      <c r="AI7" s="1523"/>
      <c r="AJ7" s="1544"/>
      <c r="AK7" s="1545"/>
      <c r="AL7" s="1545"/>
      <c r="AM7" s="1545"/>
      <c r="AN7" s="1545"/>
      <c r="AO7" s="1545"/>
      <c r="AP7" s="1545"/>
      <c r="AQ7" s="1545"/>
      <c r="AR7" s="1546"/>
      <c r="AS7" s="1535" t="str">
        <f>Sprachen!L374</f>
        <v>Drawing number</v>
      </c>
      <c r="AT7" s="1536"/>
      <c r="AU7" s="1536"/>
      <c r="AV7" s="1536"/>
      <c r="AW7" s="1536"/>
      <c r="AX7" s="1536"/>
      <c r="AY7" s="1536"/>
      <c r="AZ7" s="1533" t="str">
        <f>IF('Anlage 2 PPF Abstimmung'!AB35&lt;&gt;"",'Anlage 2 PPF Abstimmung'!AB35,"")</f>
        <v/>
      </c>
      <c r="BA7" s="1533"/>
      <c r="BB7" s="1533"/>
      <c r="BC7" s="1533"/>
      <c r="BD7" s="1533"/>
      <c r="BE7" s="1534"/>
    </row>
    <row r="8" spans="1:62" ht="21" customHeight="1" thickTop="1" x14ac:dyDescent="0.2">
      <c r="A8" s="1561" t="str">
        <f>Sprachen!L248</f>
        <v>No.</v>
      </c>
      <c r="B8" s="1562"/>
      <c r="C8" s="1563"/>
      <c r="D8" s="1547" t="str">
        <f>Sprachen!L33</f>
        <v>Version, organization</v>
      </c>
      <c r="E8" s="1549"/>
      <c r="F8" s="1547" t="str">
        <f>Sprachen!L389</f>
        <v>Change number organization</v>
      </c>
      <c r="G8" s="1548"/>
      <c r="H8" s="1548"/>
      <c r="I8" s="1548"/>
      <c r="J8" s="1549"/>
      <c r="K8" s="1547" t="str">
        <f>Sprachen!L32</f>
        <v>Version, customer</v>
      </c>
      <c r="L8" s="1549"/>
      <c r="M8" s="1547" t="str">
        <f>Sprachen!L34</f>
        <v>Change number customer</v>
      </c>
      <c r="N8" s="1548"/>
      <c r="O8" s="1548"/>
      <c r="P8" s="1548"/>
      <c r="Q8" s="1549"/>
      <c r="R8" s="1567" t="str">
        <f>Sprachen!L50</f>
        <v>Application</v>
      </c>
      <c r="S8" s="1568"/>
      <c r="T8" s="1569"/>
      <c r="U8" s="1547" t="str">
        <f>Sprachen!L38</f>
        <v>Description of change</v>
      </c>
      <c r="V8" s="1548"/>
      <c r="W8" s="1548"/>
      <c r="X8" s="1548"/>
      <c r="Y8" s="1548"/>
      <c r="Z8" s="1548"/>
      <c r="AA8" s="1548"/>
      <c r="AB8" s="1548"/>
      <c r="AC8" s="1548"/>
      <c r="AD8" s="1548"/>
      <c r="AE8" s="1549"/>
      <c r="AF8" s="1553" t="str">
        <f>Sprachen!L272</f>
        <v>Production date</v>
      </c>
      <c r="AG8" s="1554"/>
      <c r="AH8" s="1554"/>
      <c r="AI8" s="1555"/>
      <c r="AJ8" s="1553" t="str">
        <f>Sprachen!L130</f>
        <v>Date of first delivery</v>
      </c>
      <c r="AK8" s="1554"/>
      <c r="AL8" s="1554"/>
      <c r="AM8" s="1555"/>
      <c r="AN8" s="1547" t="str">
        <f>Sprachen!L178</f>
        <v>Delivery identification</v>
      </c>
      <c r="AO8" s="1548"/>
      <c r="AP8" s="1548"/>
      <c r="AQ8" s="1548"/>
      <c r="AR8" s="1548"/>
      <c r="AS8" s="1549"/>
      <c r="AT8" s="1547" t="str">
        <f>Sprachen!L390</f>
        <v>Responsible person</v>
      </c>
      <c r="AU8" s="1548"/>
      <c r="AV8" s="1548"/>
      <c r="AW8" s="1548"/>
      <c r="AX8" s="1548"/>
      <c r="AY8" s="1549"/>
      <c r="AZ8" s="1547" t="str">
        <f>Sprachen!L61</f>
        <v>Remark</v>
      </c>
      <c r="BA8" s="1548"/>
      <c r="BB8" s="1548"/>
      <c r="BC8" s="1548"/>
      <c r="BD8" s="1548"/>
      <c r="BE8" s="1559"/>
    </row>
    <row r="9" spans="1:62" ht="93" customHeight="1" thickBot="1" x14ac:dyDescent="0.25">
      <c r="A9" s="1564"/>
      <c r="B9" s="1565"/>
      <c r="C9" s="1566"/>
      <c r="D9" s="1550"/>
      <c r="E9" s="1552"/>
      <c r="F9" s="1550"/>
      <c r="G9" s="1551"/>
      <c r="H9" s="1551"/>
      <c r="I9" s="1551"/>
      <c r="J9" s="1552"/>
      <c r="K9" s="1550"/>
      <c r="L9" s="1552"/>
      <c r="M9" s="1550"/>
      <c r="N9" s="1551"/>
      <c r="O9" s="1551"/>
      <c r="P9" s="1551"/>
      <c r="Q9" s="1552"/>
      <c r="R9" s="67" t="str">
        <f>Sprachen!L129</f>
        <v>First use</v>
      </c>
      <c r="S9" s="68" t="str">
        <f>Sprachen!L270</f>
        <v>Product change</v>
      </c>
      <c r="T9" s="69" t="str">
        <f>Sprachen!L285</f>
        <v>Production process change</v>
      </c>
      <c r="U9" s="1550"/>
      <c r="V9" s="1551"/>
      <c r="W9" s="1551"/>
      <c r="X9" s="1551"/>
      <c r="Y9" s="1551"/>
      <c r="Z9" s="1551"/>
      <c r="AA9" s="1551"/>
      <c r="AB9" s="1551"/>
      <c r="AC9" s="1551"/>
      <c r="AD9" s="1551"/>
      <c r="AE9" s="1552"/>
      <c r="AF9" s="1556"/>
      <c r="AG9" s="1557"/>
      <c r="AH9" s="1557"/>
      <c r="AI9" s="1558"/>
      <c r="AJ9" s="1556"/>
      <c r="AK9" s="1557"/>
      <c r="AL9" s="1557"/>
      <c r="AM9" s="1558"/>
      <c r="AN9" s="1550"/>
      <c r="AO9" s="1551"/>
      <c r="AP9" s="1551"/>
      <c r="AQ9" s="1551"/>
      <c r="AR9" s="1551"/>
      <c r="AS9" s="1552"/>
      <c r="AT9" s="1550"/>
      <c r="AU9" s="1551"/>
      <c r="AV9" s="1551"/>
      <c r="AW9" s="1551"/>
      <c r="AX9" s="1551"/>
      <c r="AY9" s="1552"/>
      <c r="AZ9" s="1550"/>
      <c r="BA9" s="1551"/>
      <c r="BB9" s="1551"/>
      <c r="BC9" s="1551"/>
      <c r="BD9" s="1551"/>
      <c r="BE9" s="1560"/>
    </row>
    <row r="10" spans="1:62" ht="14.25" customHeight="1" thickBot="1" x14ac:dyDescent="0.25">
      <c r="A10" s="1570">
        <v>1</v>
      </c>
      <c r="B10" s="1571"/>
      <c r="C10" s="1572"/>
      <c r="D10" s="1573"/>
      <c r="E10" s="1574"/>
      <c r="F10" s="1578"/>
      <c r="G10" s="1574"/>
      <c r="H10" s="1574"/>
      <c r="I10" s="1574"/>
      <c r="J10" s="1575"/>
      <c r="K10" s="1573"/>
      <c r="L10" s="1574"/>
      <c r="M10" s="1576"/>
      <c r="N10" s="1576"/>
      <c r="O10" s="1576"/>
      <c r="P10" s="1576"/>
      <c r="Q10" s="1577"/>
      <c r="R10" s="70"/>
      <c r="S10" s="71"/>
      <c r="T10" s="72"/>
      <c r="U10" s="1579"/>
      <c r="V10" s="1580"/>
      <c r="W10" s="1580"/>
      <c r="X10" s="1580"/>
      <c r="Y10" s="1580"/>
      <c r="Z10" s="1580"/>
      <c r="AA10" s="1580"/>
      <c r="AB10" s="1580"/>
      <c r="AC10" s="1580"/>
      <c r="AD10" s="1580"/>
      <c r="AE10" s="1581"/>
      <c r="AF10" s="1585"/>
      <c r="AG10" s="1580"/>
      <c r="AH10" s="1580"/>
      <c r="AI10" s="1582"/>
      <c r="AJ10" s="1585"/>
      <c r="AK10" s="1580"/>
      <c r="AL10" s="1580"/>
      <c r="AM10" s="1582"/>
      <c r="AN10" s="1583"/>
      <c r="AO10" s="1580"/>
      <c r="AP10" s="1580"/>
      <c r="AQ10" s="1580"/>
      <c r="AR10" s="1580"/>
      <c r="AS10" s="1581"/>
      <c r="AT10" s="1579"/>
      <c r="AU10" s="1580"/>
      <c r="AV10" s="1580"/>
      <c r="AW10" s="1580"/>
      <c r="AX10" s="1580"/>
      <c r="AY10" s="1581"/>
      <c r="AZ10" s="1579"/>
      <c r="BA10" s="1580"/>
      <c r="BB10" s="1580"/>
      <c r="BC10" s="1580"/>
      <c r="BD10" s="1580"/>
      <c r="BE10" s="1584"/>
      <c r="BG10" s="42">
        <f t="shared" ref="BG10:BG19" si="0">COUNTIF(R10:T10,"X")</f>
        <v>0</v>
      </c>
    </row>
    <row r="11" spans="1:62" ht="14.25" customHeight="1" thickBot="1" x14ac:dyDescent="0.25">
      <c r="A11" s="1570">
        <v>2</v>
      </c>
      <c r="B11" s="1571"/>
      <c r="C11" s="1572"/>
      <c r="D11" s="1573"/>
      <c r="E11" s="1574"/>
      <c r="F11" s="1574"/>
      <c r="G11" s="1574"/>
      <c r="H11" s="1574"/>
      <c r="I11" s="1574"/>
      <c r="J11" s="1575"/>
      <c r="K11" s="1573"/>
      <c r="L11" s="1574"/>
      <c r="M11" s="1576"/>
      <c r="N11" s="1576"/>
      <c r="O11" s="1576"/>
      <c r="P11" s="1576"/>
      <c r="Q11" s="1577"/>
      <c r="R11" s="73"/>
      <c r="S11" s="74"/>
      <c r="T11" s="75"/>
      <c r="U11" s="1579"/>
      <c r="V11" s="1580"/>
      <c r="W11" s="1580"/>
      <c r="X11" s="1580"/>
      <c r="Y11" s="1580"/>
      <c r="Z11" s="1580"/>
      <c r="AA11" s="1580"/>
      <c r="AB11" s="1580"/>
      <c r="AC11" s="1580"/>
      <c r="AD11" s="1580"/>
      <c r="AE11" s="1581"/>
      <c r="AF11" s="1579"/>
      <c r="AG11" s="1580"/>
      <c r="AH11" s="1580"/>
      <c r="AI11" s="1582"/>
      <c r="AJ11" s="1579"/>
      <c r="AK11" s="1580"/>
      <c r="AL11" s="1580"/>
      <c r="AM11" s="1582"/>
      <c r="AN11" s="1583"/>
      <c r="AO11" s="1580"/>
      <c r="AP11" s="1580"/>
      <c r="AQ11" s="1580"/>
      <c r="AR11" s="1580"/>
      <c r="AS11" s="1581"/>
      <c r="AT11" s="1579"/>
      <c r="AU11" s="1580"/>
      <c r="AV11" s="1580"/>
      <c r="AW11" s="1580"/>
      <c r="AX11" s="1580"/>
      <c r="AY11" s="1581"/>
      <c r="AZ11" s="1579"/>
      <c r="BA11" s="1580"/>
      <c r="BB11" s="1580"/>
      <c r="BC11" s="1580"/>
      <c r="BD11" s="1580"/>
      <c r="BE11" s="1584"/>
      <c r="BG11" s="42">
        <f t="shared" si="0"/>
        <v>0</v>
      </c>
    </row>
    <row r="12" spans="1:62" ht="14.25" customHeight="1" thickBot="1" x14ac:dyDescent="0.25">
      <c r="A12" s="1570">
        <v>3</v>
      </c>
      <c r="B12" s="1571"/>
      <c r="C12" s="1572"/>
      <c r="D12" s="1573"/>
      <c r="E12" s="1574"/>
      <c r="F12" s="1574"/>
      <c r="G12" s="1574"/>
      <c r="H12" s="1574"/>
      <c r="I12" s="1574"/>
      <c r="J12" s="1575"/>
      <c r="K12" s="1573"/>
      <c r="L12" s="1574"/>
      <c r="M12" s="1576"/>
      <c r="N12" s="1576"/>
      <c r="O12" s="1576"/>
      <c r="P12" s="1576"/>
      <c r="Q12" s="1577"/>
      <c r="R12" s="73"/>
      <c r="S12" s="74"/>
      <c r="T12" s="75"/>
      <c r="U12" s="1579"/>
      <c r="V12" s="1580"/>
      <c r="W12" s="1580"/>
      <c r="X12" s="1580"/>
      <c r="Y12" s="1580"/>
      <c r="Z12" s="1580"/>
      <c r="AA12" s="1580"/>
      <c r="AB12" s="1580"/>
      <c r="AC12" s="1580"/>
      <c r="AD12" s="1580"/>
      <c r="AE12" s="1581"/>
      <c r="AF12" s="1579"/>
      <c r="AG12" s="1580"/>
      <c r="AH12" s="1580"/>
      <c r="AI12" s="1582"/>
      <c r="AJ12" s="1579"/>
      <c r="AK12" s="1580"/>
      <c r="AL12" s="1580"/>
      <c r="AM12" s="1582"/>
      <c r="AN12" s="1583"/>
      <c r="AO12" s="1580"/>
      <c r="AP12" s="1580"/>
      <c r="AQ12" s="1580"/>
      <c r="AR12" s="1580"/>
      <c r="AS12" s="1581"/>
      <c r="AT12" s="1579"/>
      <c r="AU12" s="1580"/>
      <c r="AV12" s="1580"/>
      <c r="AW12" s="1580"/>
      <c r="AX12" s="1580"/>
      <c r="AY12" s="1581"/>
      <c r="AZ12" s="1579"/>
      <c r="BA12" s="1580"/>
      <c r="BB12" s="1580"/>
      <c r="BC12" s="1580"/>
      <c r="BD12" s="1580"/>
      <c r="BE12" s="1584"/>
      <c r="BG12" s="42">
        <f t="shared" si="0"/>
        <v>0</v>
      </c>
    </row>
    <row r="13" spans="1:62" ht="14.25" customHeight="1" thickBot="1" x14ac:dyDescent="0.25">
      <c r="A13" s="1586">
        <v>4</v>
      </c>
      <c r="B13" s="1587"/>
      <c r="C13" s="1571"/>
      <c r="D13" s="1573"/>
      <c r="E13" s="1574"/>
      <c r="F13" s="1574"/>
      <c r="G13" s="1574"/>
      <c r="H13" s="1574"/>
      <c r="I13" s="1574"/>
      <c r="J13" s="1575"/>
      <c r="K13" s="1573"/>
      <c r="L13" s="1574"/>
      <c r="M13" s="1576"/>
      <c r="N13" s="1576"/>
      <c r="O13" s="1576"/>
      <c r="P13" s="1576"/>
      <c r="Q13" s="1577"/>
      <c r="R13" s="73"/>
      <c r="S13" s="74"/>
      <c r="T13" s="75"/>
      <c r="U13" s="1579"/>
      <c r="V13" s="1580"/>
      <c r="W13" s="1580"/>
      <c r="X13" s="1580"/>
      <c r="Y13" s="1580"/>
      <c r="Z13" s="1580"/>
      <c r="AA13" s="1580"/>
      <c r="AB13" s="1580"/>
      <c r="AC13" s="1580"/>
      <c r="AD13" s="1580"/>
      <c r="AE13" s="1581"/>
      <c r="AF13" s="1579"/>
      <c r="AG13" s="1580"/>
      <c r="AH13" s="1580"/>
      <c r="AI13" s="1582"/>
      <c r="AJ13" s="1579"/>
      <c r="AK13" s="1580"/>
      <c r="AL13" s="1580"/>
      <c r="AM13" s="1582"/>
      <c r="AN13" s="1583"/>
      <c r="AO13" s="1580"/>
      <c r="AP13" s="1580"/>
      <c r="AQ13" s="1580"/>
      <c r="AR13" s="1580"/>
      <c r="AS13" s="1581"/>
      <c r="AT13" s="1579"/>
      <c r="AU13" s="1580"/>
      <c r="AV13" s="1580"/>
      <c r="AW13" s="1580"/>
      <c r="AX13" s="1580"/>
      <c r="AY13" s="1581"/>
      <c r="AZ13" s="1579"/>
      <c r="BA13" s="1580"/>
      <c r="BB13" s="1580"/>
      <c r="BC13" s="1580"/>
      <c r="BD13" s="1580"/>
      <c r="BE13" s="1584"/>
      <c r="BG13" s="42">
        <f t="shared" si="0"/>
        <v>0</v>
      </c>
    </row>
    <row r="14" spans="1:62" ht="14.25" customHeight="1" thickBot="1" x14ac:dyDescent="0.25">
      <c r="A14" s="1586">
        <v>5</v>
      </c>
      <c r="B14" s="1587"/>
      <c r="C14" s="1571"/>
      <c r="D14" s="1573"/>
      <c r="E14" s="1574"/>
      <c r="F14" s="1574"/>
      <c r="G14" s="1574"/>
      <c r="H14" s="1574"/>
      <c r="I14" s="1574"/>
      <c r="J14" s="1575"/>
      <c r="K14" s="1573"/>
      <c r="L14" s="1574"/>
      <c r="M14" s="1576"/>
      <c r="N14" s="1576"/>
      <c r="O14" s="1576"/>
      <c r="P14" s="1576"/>
      <c r="Q14" s="1577"/>
      <c r="R14" s="73"/>
      <c r="S14" s="74"/>
      <c r="T14" s="75"/>
      <c r="U14" s="1579"/>
      <c r="V14" s="1580"/>
      <c r="W14" s="1580"/>
      <c r="X14" s="1580"/>
      <c r="Y14" s="1580"/>
      <c r="Z14" s="1580"/>
      <c r="AA14" s="1580"/>
      <c r="AB14" s="1580"/>
      <c r="AC14" s="1580"/>
      <c r="AD14" s="1580"/>
      <c r="AE14" s="1581"/>
      <c r="AF14" s="1579"/>
      <c r="AG14" s="1580"/>
      <c r="AH14" s="1580"/>
      <c r="AI14" s="1582"/>
      <c r="AJ14" s="1579"/>
      <c r="AK14" s="1580"/>
      <c r="AL14" s="1580"/>
      <c r="AM14" s="1582"/>
      <c r="AN14" s="1583"/>
      <c r="AO14" s="1580"/>
      <c r="AP14" s="1580"/>
      <c r="AQ14" s="1580"/>
      <c r="AR14" s="1580"/>
      <c r="AS14" s="1581"/>
      <c r="AT14" s="1579"/>
      <c r="AU14" s="1580"/>
      <c r="AV14" s="1580"/>
      <c r="AW14" s="1580"/>
      <c r="AX14" s="1580"/>
      <c r="AY14" s="1581"/>
      <c r="AZ14" s="1579"/>
      <c r="BA14" s="1580"/>
      <c r="BB14" s="1580"/>
      <c r="BC14" s="1580"/>
      <c r="BD14" s="1580"/>
      <c r="BE14" s="1584"/>
      <c r="BG14" s="42">
        <f t="shared" si="0"/>
        <v>0</v>
      </c>
    </row>
    <row r="15" spans="1:62" ht="14.25" customHeight="1" thickBot="1" x14ac:dyDescent="0.25">
      <c r="A15" s="1586">
        <v>6</v>
      </c>
      <c r="B15" s="1587"/>
      <c r="C15" s="1571"/>
      <c r="D15" s="1573"/>
      <c r="E15" s="1574"/>
      <c r="F15" s="1574"/>
      <c r="G15" s="1574"/>
      <c r="H15" s="1574"/>
      <c r="I15" s="1574"/>
      <c r="J15" s="1575"/>
      <c r="K15" s="1573"/>
      <c r="L15" s="1574"/>
      <c r="M15" s="1576"/>
      <c r="N15" s="1576"/>
      <c r="O15" s="1576"/>
      <c r="P15" s="1576"/>
      <c r="Q15" s="1577"/>
      <c r="R15" s="73"/>
      <c r="S15" s="74"/>
      <c r="T15" s="75"/>
      <c r="U15" s="1579"/>
      <c r="V15" s="1580"/>
      <c r="W15" s="1580"/>
      <c r="X15" s="1580"/>
      <c r="Y15" s="1580"/>
      <c r="Z15" s="1580"/>
      <c r="AA15" s="1580"/>
      <c r="AB15" s="1580"/>
      <c r="AC15" s="1580"/>
      <c r="AD15" s="1580"/>
      <c r="AE15" s="1581"/>
      <c r="AF15" s="1579"/>
      <c r="AG15" s="1580"/>
      <c r="AH15" s="1580"/>
      <c r="AI15" s="1582"/>
      <c r="AJ15" s="1579"/>
      <c r="AK15" s="1580"/>
      <c r="AL15" s="1580"/>
      <c r="AM15" s="1582"/>
      <c r="AN15" s="1583"/>
      <c r="AO15" s="1580"/>
      <c r="AP15" s="1580"/>
      <c r="AQ15" s="1580"/>
      <c r="AR15" s="1580"/>
      <c r="AS15" s="1581"/>
      <c r="AT15" s="1579"/>
      <c r="AU15" s="1580"/>
      <c r="AV15" s="1580"/>
      <c r="AW15" s="1580"/>
      <c r="AX15" s="1580"/>
      <c r="AY15" s="1581"/>
      <c r="AZ15" s="1579"/>
      <c r="BA15" s="1580"/>
      <c r="BB15" s="1580"/>
      <c r="BC15" s="1580"/>
      <c r="BD15" s="1580"/>
      <c r="BE15" s="1584"/>
      <c r="BG15" s="42">
        <f t="shared" si="0"/>
        <v>0</v>
      </c>
    </row>
    <row r="16" spans="1:62" ht="14.25" customHeight="1" thickBot="1" x14ac:dyDescent="0.25">
      <c r="A16" s="1586">
        <v>7</v>
      </c>
      <c r="B16" s="1587"/>
      <c r="C16" s="1571"/>
      <c r="D16" s="1573"/>
      <c r="E16" s="1574"/>
      <c r="F16" s="1574"/>
      <c r="G16" s="1574"/>
      <c r="H16" s="1574"/>
      <c r="I16" s="1574"/>
      <c r="J16" s="1575"/>
      <c r="K16" s="1573"/>
      <c r="L16" s="1574"/>
      <c r="M16" s="1576"/>
      <c r="N16" s="1576"/>
      <c r="O16" s="1576"/>
      <c r="P16" s="1576"/>
      <c r="Q16" s="1577"/>
      <c r="R16" s="73"/>
      <c r="S16" s="74"/>
      <c r="T16" s="75"/>
      <c r="U16" s="1579"/>
      <c r="V16" s="1580"/>
      <c r="W16" s="1580"/>
      <c r="X16" s="1580"/>
      <c r="Y16" s="1580"/>
      <c r="Z16" s="1580"/>
      <c r="AA16" s="1580"/>
      <c r="AB16" s="1580"/>
      <c r="AC16" s="1580"/>
      <c r="AD16" s="1580"/>
      <c r="AE16" s="1581"/>
      <c r="AF16" s="1579"/>
      <c r="AG16" s="1580"/>
      <c r="AH16" s="1580"/>
      <c r="AI16" s="1582"/>
      <c r="AJ16" s="1579"/>
      <c r="AK16" s="1580"/>
      <c r="AL16" s="1580"/>
      <c r="AM16" s="1582"/>
      <c r="AN16" s="1583"/>
      <c r="AO16" s="1580"/>
      <c r="AP16" s="1580"/>
      <c r="AQ16" s="1580"/>
      <c r="AR16" s="1580"/>
      <c r="AS16" s="1581"/>
      <c r="AT16" s="1579"/>
      <c r="AU16" s="1580"/>
      <c r="AV16" s="1580"/>
      <c r="AW16" s="1580"/>
      <c r="AX16" s="1580"/>
      <c r="AY16" s="1581"/>
      <c r="AZ16" s="1579"/>
      <c r="BA16" s="1580"/>
      <c r="BB16" s="1580"/>
      <c r="BC16" s="1580"/>
      <c r="BD16" s="1580"/>
      <c r="BE16" s="1584"/>
      <c r="BG16" s="42">
        <f t="shared" si="0"/>
        <v>0</v>
      </c>
    </row>
    <row r="17" spans="1:59" ht="14.25" customHeight="1" thickBot="1" x14ac:dyDescent="0.25">
      <c r="A17" s="1586">
        <v>8</v>
      </c>
      <c r="B17" s="1587"/>
      <c r="C17" s="1571"/>
      <c r="D17" s="1573"/>
      <c r="E17" s="1574"/>
      <c r="F17" s="1574"/>
      <c r="G17" s="1574"/>
      <c r="H17" s="1574"/>
      <c r="I17" s="1574"/>
      <c r="J17" s="1575"/>
      <c r="K17" s="1573"/>
      <c r="L17" s="1574"/>
      <c r="M17" s="1576"/>
      <c r="N17" s="1576"/>
      <c r="O17" s="1576"/>
      <c r="P17" s="1576"/>
      <c r="Q17" s="1577"/>
      <c r="R17" s="73"/>
      <c r="S17" s="74"/>
      <c r="T17" s="75"/>
      <c r="U17" s="1579"/>
      <c r="V17" s="1580"/>
      <c r="W17" s="1580"/>
      <c r="X17" s="1580"/>
      <c r="Y17" s="1580"/>
      <c r="Z17" s="1580"/>
      <c r="AA17" s="1580"/>
      <c r="AB17" s="1580"/>
      <c r="AC17" s="1580"/>
      <c r="AD17" s="1580"/>
      <c r="AE17" s="1581"/>
      <c r="AF17" s="1579"/>
      <c r="AG17" s="1580"/>
      <c r="AH17" s="1580"/>
      <c r="AI17" s="1582"/>
      <c r="AJ17" s="1579"/>
      <c r="AK17" s="1580"/>
      <c r="AL17" s="1580"/>
      <c r="AM17" s="1582"/>
      <c r="AN17" s="1583"/>
      <c r="AO17" s="1580"/>
      <c r="AP17" s="1580"/>
      <c r="AQ17" s="1580"/>
      <c r="AR17" s="1580"/>
      <c r="AS17" s="1581"/>
      <c r="AT17" s="1579"/>
      <c r="AU17" s="1580"/>
      <c r="AV17" s="1580"/>
      <c r="AW17" s="1580"/>
      <c r="AX17" s="1580"/>
      <c r="AY17" s="1581"/>
      <c r="AZ17" s="1579"/>
      <c r="BA17" s="1580"/>
      <c r="BB17" s="1580"/>
      <c r="BC17" s="1580"/>
      <c r="BD17" s="1580"/>
      <c r="BE17" s="1584"/>
      <c r="BG17" s="42">
        <f t="shared" si="0"/>
        <v>0</v>
      </c>
    </row>
    <row r="18" spans="1:59" ht="14.25" customHeight="1" thickBot="1" x14ac:dyDescent="0.25">
      <c r="A18" s="1586">
        <v>9</v>
      </c>
      <c r="B18" s="1587"/>
      <c r="C18" s="1571"/>
      <c r="D18" s="1573"/>
      <c r="E18" s="1574"/>
      <c r="F18" s="1574"/>
      <c r="G18" s="1574"/>
      <c r="H18" s="1574"/>
      <c r="I18" s="1574"/>
      <c r="J18" s="1575"/>
      <c r="K18" s="1573"/>
      <c r="L18" s="1574"/>
      <c r="M18" s="1576"/>
      <c r="N18" s="1576"/>
      <c r="O18" s="1576"/>
      <c r="P18" s="1576"/>
      <c r="Q18" s="1577"/>
      <c r="R18" s="73"/>
      <c r="S18" s="74"/>
      <c r="T18" s="75"/>
      <c r="U18" s="1579"/>
      <c r="V18" s="1580"/>
      <c r="W18" s="1580"/>
      <c r="X18" s="1580"/>
      <c r="Y18" s="1580"/>
      <c r="Z18" s="1580"/>
      <c r="AA18" s="1580"/>
      <c r="AB18" s="1580"/>
      <c r="AC18" s="1580"/>
      <c r="AD18" s="1580"/>
      <c r="AE18" s="1581"/>
      <c r="AF18" s="1579"/>
      <c r="AG18" s="1580"/>
      <c r="AH18" s="1580"/>
      <c r="AI18" s="1582"/>
      <c r="AJ18" s="1579"/>
      <c r="AK18" s="1580"/>
      <c r="AL18" s="1580"/>
      <c r="AM18" s="1582"/>
      <c r="AN18" s="1583"/>
      <c r="AO18" s="1580"/>
      <c r="AP18" s="1580"/>
      <c r="AQ18" s="1580"/>
      <c r="AR18" s="1580"/>
      <c r="AS18" s="1581"/>
      <c r="AT18" s="1579"/>
      <c r="AU18" s="1580"/>
      <c r="AV18" s="1580"/>
      <c r="AW18" s="1580"/>
      <c r="AX18" s="1580"/>
      <c r="AY18" s="1581"/>
      <c r="AZ18" s="1579"/>
      <c r="BA18" s="1580"/>
      <c r="BB18" s="1580"/>
      <c r="BC18" s="1580"/>
      <c r="BD18" s="1580"/>
      <c r="BE18" s="1584"/>
      <c r="BG18" s="42">
        <f t="shared" si="0"/>
        <v>0</v>
      </c>
    </row>
    <row r="19" spans="1:59" ht="14.25" customHeight="1" thickBot="1" x14ac:dyDescent="0.25">
      <c r="A19" s="1586">
        <v>10</v>
      </c>
      <c r="B19" s="1587"/>
      <c r="C19" s="1571"/>
      <c r="D19" s="1573"/>
      <c r="E19" s="1574"/>
      <c r="F19" s="1574"/>
      <c r="G19" s="1574"/>
      <c r="H19" s="1574"/>
      <c r="I19" s="1574"/>
      <c r="J19" s="1575"/>
      <c r="K19" s="1573"/>
      <c r="L19" s="1574"/>
      <c r="M19" s="1576"/>
      <c r="N19" s="1576"/>
      <c r="O19" s="1576"/>
      <c r="P19" s="1576"/>
      <c r="Q19" s="1577"/>
      <c r="R19" s="73"/>
      <c r="S19" s="74"/>
      <c r="T19" s="75"/>
      <c r="U19" s="1579"/>
      <c r="V19" s="1580"/>
      <c r="W19" s="1580"/>
      <c r="X19" s="1580"/>
      <c r="Y19" s="1580"/>
      <c r="Z19" s="1580"/>
      <c r="AA19" s="1580"/>
      <c r="AB19" s="1580"/>
      <c r="AC19" s="1580"/>
      <c r="AD19" s="1580"/>
      <c r="AE19" s="1581"/>
      <c r="AF19" s="1579"/>
      <c r="AG19" s="1580"/>
      <c r="AH19" s="1580"/>
      <c r="AI19" s="1582"/>
      <c r="AJ19" s="1579"/>
      <c r="AK19" s="1580"/>
      <c r="AL19" s="1580"/>
      <c r="AM19" s="1582"/>
      <c r="AN19" s="1583"/>
      <c r="AO19" s="1580"/>
      <c r="AP19" s="1580"/>
      <c r="AQ19" s="1580"/>
      <c r="AR19" s="1580"/>
      <c r="AS19" s="1581"/>
      <c r="AT19" s="1579"/>
      <c r="AU19" s="1580"/>
      <c r="AV19" s="1580"/>
      <c r="AW19" s="1580"/>
      <c r="AX19" s="1580"/>
      <c r="AY19" s="1581"/>
      <c r="AZ19" s="1579"/>
      <c r="BA19" s="1580"/>
      <c r="BB19" s="1580"/>
      <c r="BC19" s="1580"/>
      <c r="BD19" s="1580"/>
      <c r="BE19" s="1584"/>
      <c r="BG19" s="42">
        <f t="shared" si="0"/>
        <v>0</v>
      </c>
    </row>
    <row r="20" spans="1:59" ht="15.75" thickTop="1" thickBot="1" x14ac:dyDescent="0.25">
      <c r="A20" s="1603" t="str">
        <f>Sprachen!L84</f>
        <v>Confirmation of organization</v>
      </c>
      <c r="B20" s="1604"/>
      <c r="C20" s="1604"/>
      <c r="D20" s="1604"/>
      <c r="E20" s="1604"/>
      <c r="F20" s="1604"/>
      <c r="G20" s="1604"/>
      <c r="H20" s="1604"/>
      <c r="I20" s="1604"/>
      <c r="J20" s="1604"/>
      <c r="K20" s="1604"/>
      <c r="L20" s="1604"/>
      <c r="M20" s="1604"/>
      <c r="N20" s="1604"/>
      <c r="O20" s="1604"/>
      <c r="P20" s="1604"/>
      <c r="Q20" s="1604"/>
      <c r="R20" s="1604"/>
      <c r="S20" s="1604"/>
      <c r="T20" s="1604"/>
      <c r="U20" s="1604"/>
      <c r="V20" s="1604"/>
      <c r="W20" s="1604"/>
      <c r="X20" s="1604"/>
      <c r="Y20" s="1604"/>
      <c r="Z20" s="1604"/>
      <c r="AA20" s="1604"/>
      <c r="AB20" s="1604"/>
      <c r="AC20" s="1604"/>
      <c r="AD20" s="1604"/>
      <c r="AE20" s="1604"/>
      <c r="AF20" s="1604"/>
      <c r="AG20" s="1604"/>
      <c r="AH20" s="1604"/>
      <c r="AI20" s="1604"/>
      <c r="AJ20" s="1604"/>
      <c r="AK20" s="1604"/>
      <c r="AL20" s="1604"/>
      <c r="AM20" s="1604"/>
      <c r="AN20" s="1604"/>
      <c r="AO20" s="1604"/>
      <c r="AP20" s="1604"/>
      <c r="AQ20" s="1604"/>
      <c r="AR20" s="1604"/>
      <c r="AS20" s="1604"/>
      <c r="AT20" s="1604"/>
      <c r="AU20" s="1604"/>
      <c r="AV20" s="1604"/>
      <c r="AW20" s="1604"/>
      <c r="AX20" s="1604"/>
      <c r="AY20" s="1604"/>
      <c r="AZ20" s="1604"/>
      <c r="BA20" s="1604"/>
      <c r="BB20" s="1604"/>
      <c r="BC20" s="1604"/>
      <c r="BD20" s="1604"/>
      <c r="BE20" s="1605"/>
    </row>
    <row r="21" spans="1:59" x14ac:dyDescent="0.2">
      <c r="A21" s="1606" t="str">
        <f>Sprachen!L234</f>
        <v>Name</v>
      </c>
      <c r="B21" s="1607"/>
      <c r="C21" s="1608"/>
      <c r="D21" s="1608"/>
      <c r="E21" s="1608"/>
      <c r="F21" s="1608"/>
      <c r="G21" s="1608"/>
      <c r="H21" s="1609"/>
      <c r="I21" s="1610" t="str">
        <f>IF('Anlage 3 Selbstb. Produkt'!I28&lt;&gt;"",'Anlage 3 Selbstb. Produkt'!I28,"")</f>
        <v/>
      </c>
      <c r="J21" s="1611"/>
      <c r="K21" s="1611"/>
      <c r="L21" s="1611"/>
      <c r="M21" s="1611"/>
      <c r="N21" s="1611"/>
      <c r="O21" s="1611"/>
      <c r="P21" s="1611"/>
      <c r="Q21" s="1611"/>
      <c r="R21" s="1611"/>
      <c r="S21" s="1611"/>
      <c r="T21" s="1611"/>
      <c r="U21" s="1611"/>
      <c r="V21" s="1611"/>
      <c r="W21" s="1611"/>
      <c r="X21" s="1611"/>
      <c r="Y21" s="1611"/>
      <c r="Z21" s="1611"/>
      <c r="AA21" s="1611"/>
      <c r="AB21" s="1611"/>
      <c r="AC21" s="1611"/>
      <c r="AD21" s="1611"/>
      <c r="AE21" s="1611"/>
      <c r="AF21" s="1611"/>
      <c r="AG21" s="1611"/>
      <c r="AH21" s="1611"/>
      <c r="AI21" s="1611"/>
      <c r="AJ21" s="1611"/>
      <c r="AK21" s="1611"/>
      <c r="AL21" s="1612"/>
      <c r="AM21" s="1613" t="str">
        <f>Sprachen!L61</f>
        <v>Remark</v>
      </c>
      <c r="AN21" s="1614"/>
      <c r="AO21" s="1614"/>
      <c r="AP21" s="1614"/>
      <c r="AQ21" s="1615"/>
      <c r="AR21" s="1619"/>
      <c r="AS21" s="1619"/>
      <c r="AT21" s="1619"/>
      <c r="AU21" s="1619"/>
      <c r="AV21" s="1619"/>
      <c r="AW21" s="1619"/>
      <c r="AX21" s="1619"/>
      <c r="AY21" s="1619"/>
      <c r="AZ21" s="1619"/>
      <c r="BA21" s="1619"/>
      <c r="BB21" s="1619"/>
      <c r="BC21" s="1619"/>
      <c r="BD21" s="1619"/>
      <c r="BE21" s="1620"/>
    </row>
    <row r="22" spans="1:59" x14ac:dyDescent="0.2">
      <c r="A22" s="1625" t="str">
        <f>Sprachen!L20</f>
        <v>Department</v>
      </c>
      <c r="B22" s="1626"/>
      <c r="C22" s="1627"/>
      <c r="D22" s="1627"/>
      <c r="E22" s="1627"/>
      <c r="F22" s="1627"/>
      <c r="G22" s="1627"/>
      <c r="H22" s="1628"/>
      <c r="I22" s="1588" t="str">
        <f>IF('Anlage 3 Selbstb. Produkt'!I29&lt;&gt;"",'Anlage 3 Selbstb. Produkt'!I29,"")</f>
        <v/>
      </c>
      <c r="J22" s="1589"/>
      <c r="K22" s="1589"/>
      <c r="L22" s="1589"/>
      <c r="M22" s="1589"/>
      <c r="N22" s="1589"/>
      <c r="O22" s="1589"/>
      <c r="P22" s="1589"/>
      <c r="Q22" s="1589"/>
      <c r="R22" s="1589"/>
      <c r="S22" s="1589"/>
      <c r="T22" s="1589"/>
      <c r="U22" s="1589"/>
      <c r="V22" s="1589"/>
      <c r="W22" s="1589"/>
      <c r="X22" s="1589"/>
      <c r="Y22" s="1589"/>
      <c r="Z22" s="1589"/>
      <c r="AA22" s="1589"/>
      <c r="AB22" s="1589"/>
      <c r="AC22" s="1589"/>
      <c r="AD22" s="1589"/>
      <c r="AE22" s="1589"/>
      <c r="AF22" s="1589"/>
      <c r="AG22" s="1589"/>
      <c r="AH22" s="1589"/>
      <c r="AI22" s="1589"/>
      <c r="AJ22" s="1589"/>
      <c r="AK22" s="1589"/>
      <c r="AL22" s="1590"/>
      <c r="AM22" s="1616"/>
      <c r="AN22" s="1617"/>
      <c r="AO22" s="1617"/>
      <c r="AP22" s="1617"/>
      <c r="AQ22" s="1618"/>
      <c r="AR22" s="1621"/>
      <c r="AS22" s="1621"/>
      <c r="AT22" s="1621"/>
      <c r="AU22" s="1621"/>
      <c r="AV22" s="1621"/>
      <c r="AW22" s="1621"/>
      <c r="AX22" s="1621"/>
      <c r="AY22" s="1621"/>
      <c r="AZ22" s="1621"/>
      <c r="BA22" s="1621"/>
      <c r="BB22" s="1621"/>
      <c r="BC22" s="1621"/>
      <c r="BD22" s="1621"/>
      <c r="BE22" s="1622"/>
    </row>
    <row r="23" spans="1:59" x14ac:dyDescent="0.2">
      <c r="A23" s="1625" t="str">
        <f>Sprachen!L343</f>
        <v>Telephone</v>
      </c>
      <c r="B23" s="1626"/>
      <c r="C23" s="1627"/>
      <c r="D23" s="1627"/>
      <c r="E23" s="1627"/>
      <c r="F23" s="1627"/>
      <c r="G23" s="1627"/>
      <c r="H23" s="1628"/>
      <c r="I23" s="1588" t="str">
        <f>IF('Anlage 3 Selbstb. Produkt'!I30&lt;&gt;"",'Anlage 3 Selbstb. Produkt'!I30,"")</f>
        <v/>
      </c>
      <c r="J23" s="1589"/>
      <c r="K23" s="1589"/>
      <c r="L23" s="1589"/>
      <c r="M23" s="1589"/>
      <c r="N23" s="1589"/>
      <c r="O23" s="1589"/>
      <c r="P23" s="1589"/>
      <c r="Q23" s="1589"/>
      <c r="R23" s="1589"/>
      <c r="S23" s="1589"/>
      <c r="T23" s="1589"/>
      <c r="U23" s="1589"/>
      <c r="V23" s="1589"/>
      <c r="W23" s="1589"/>
      <c r="X23" s="1589"/>
      <c r="Y23" s="1589"/>
      <c r="Z23" s="1589"/>
      <c r="AA23" s="1589"/>
      <c r="AB23" s="1589"/>
      <c r="AC23" s="1589"/>
      <c r="AD23" s="1589"/>
      <c r="AE23" s="1589"/>
      <c r="AF23" s="1589"/>
      <c r="AG23" s="1589"/>
      <c r="AH23" s="1589"/>
      <c r="AI23" s="1589"/>
      <c r="AJ23" s="1589"/>
      <c r="AK23" s="1589"/>
      <c r="AL23" s="1590"/>
      <c r="AM23" s="1616"/>
      <c r="AN23" s="1617"/>
      <c r="AO23" s="1617"/>
      <c r="AP23" s="1617"/>
      <c r="AQ23" s="1618"/>
      <c r="AR23" s="1621"/>
      <c r="AS23" s="1621"/>
      <c r="AT23" s="1621"/>
      <c r="AU23" s="1621"/>
      <c r="AV23" s="1621"/>
      <c r="AW23" s="1621"/>
      <c r="AX23" s="1621"/>
      <c r="AY23" s="1621"/>
      <c r="AZ23" s="1621"/>
      <c r="BA23" s="1621"/>
      <c r="BB23" s="1621"/>
      <c r="BC23" s="1621"/>
      <c r="BD23" s="1621"/>
      <c r="BE23" s="1622"/>
    </row>
    <row r="24" spans="1:59" x14ac:dyDescent="0.2">
      <c r="A24" s="1625" t="str">
        <f>Sprachen!L119</f>
        <v>E-mail/Fax</v>
      </c>
      <c r="B24" s="1626"/>
      <c r="C24" s="1627"/>
      <c r="D24" s="1627"/>
      <c r="E24" s="1627"/>
      <c r="F24" s="1627"/>
      <c r="G24" s="1627"/>
      <c r="H24" s="1628"/>
      <c r="I24" s="1588" t="str">
        <f>IF('Anlage 3 Selbstb. Produkt'!I31&lt;&gt;"",'Anlage 3 Selbstb. Produkt'!I31,"")</f>
        <v/>
      </c>
      <c r="J24" s="1589"/>
      <c r="K24" s="1589"/>
      <c r="L24" s="1589"/>
      <c r="M24" s="1589"/>
      <c r="N24" s="1589"/>
      <c r="O24" s="1589"/>
      <c r="P24" s="1589"/>
      <c r="Q24" s="1589"/>
      <c r="R24" s="1589"/>
      <c r="S24" s="1589"/>
      <c r="T24" s="1589"/>
      <c r="U24" s="1589"/>
      <c r="V24" s="1589"/>
      <c r="W24" s="1589"/>
      <c r="X24" s="1589"/>
      <c r="Y24" s="1589"/>
      <c r="Z24" s="1589"/>
      <c r="AA24" s="1589"/>
      <c r="AB24" s="1589"/>
      <c r="AC24" s="1589"/>
      <c r="AD24" s="1589"/>
      <c r="AE24" s="1589"/>
      <c r="AF24" s="1589"/>
      <c r="AG24" s="1589"/>
      <c r="AH24" s="1589"/>
      <c r="AI24" s="1589"/>
      <c r="AJ24" s="1589"/>
      <c r="AK24" s="1589"/>
      <c r="AL24" s="1590"/>
      <c r="AM24" s="1616"/>
      <c r="AN24" s="1617"/>
      <c r="AO24" s="1617"/>
      <c r="AP24" s="1617"/>
      <c r="AQ24" s="1618"/>
      <c r="AR24" s="1623"/>
      <c r="AS24" s="1623"/>
      <c r="AT24" s="1623"/>
      <c r="AU24" s="1623"/>
      <c r="AV24" s="1623"/>
      <c r="AW24" s="1623"/>
      <c r="AX24" s="1623"/>
      <c r="AY24" s="1623"/>
      <c r="AZ24" s="1623"/>
      <c r="BA24" s="1623"/>
      <c r="BB24" s="1623"/>
      <c r="BC24" s="1623"/>
      <c r="BD24" s="1623"/>
      <c r="BE24" s="1624"/>
    </row>
    <row r="25" spans="1:59" ht="30" customHeight="1" thickBot="1" x14ac:dyDescent="0.25">
      <c r="A25" s="1591" t="str">
        <f>Sprachen!L91</f>
        <v>Date</v>
      </c>
      <c r="B25" s="1592"/>
      <c r="C25" s="1593"/>
      <c r="D25" s="1593"/>
      <c r="E25" s="1593"/>
      <c r="F25" s="1593"/>
      <c r="G25" s="1593"/>
      <c r="H25" s="1594"/>
      <c r="I25" s="1595" t="str">
        <f>IF('Anlage 3 Selbstb. Produkt'!I32&lt;&gt;"",'Anlage 3 Selbstb. Produkt'!I32,"")</f>
        <v/>
      </c>
      <c r="J25" s="1596"/>
      <c r="K25" s="1596"/>
      <c r="L25" s="1596"/>
      <c r="M25" s="1596"/>
      <c r="N25" s="1596"/>
      <c r="O25" s="1596"/>
      <c r="P25" s="1596"/>
      <c r="Q25" s="1596"/>
      <c r="R25" s="1596"/>
      <c r="S25" s="1596"/>
      <c r="T25" s="1596"/>
      <c r="U25" s="1596"/>
      <c r="V25" s="1596"/>
      <c r="W25" s="1596"/>
      <c r="X25" s="1596"/>
      <c r="Y25" s="1596"/>
      <c r="Z25" s="1596"/>
      <c r="AA25" s="1596"/>
      <c r="AB25" s="1596"/>
      <c r="AC25" s="1596"/>
      <c r="AD25" s="1596"/>
      <c r="AE25" s="1596"/>
      <c r="AF25" s="1596"/>
      <c r="AG25" s="1596"/>
      <c r="AH25" s="1596"/>
      <c r="AI25" s="1596"/>
      <c r="AJ25" s="1596"/>
      <c r="AK25" s="1596"/>
      <c r="AL25" s="1597"/>
      <c r="AM25" s="1598" t="str">
        <f>Sprachen!L348</f>
        <v>Signature</v>
      </c>
      <c r="AN25" s="1599"/>
      <c r="AO25" s="1599"/>
      <c r="AP25" s="1599"/>
      <c r="AQ25" s="1600"/>
      <c r="AR25" s="1601"/>
      <c r="AS25" s="1601"/>
      <c r="AT25" s="1601"/>
      <c r="AU25" s="1601"/>
      <c r="AV25" s="1601"/>
      <c r="AW25" s="1601"/>
      <c r="AX25" s="1601"/>
      <c r="AY25" s="1601"/>
      <c r="AZ25" s="1601"/>
      <c r="BA25" s="1601"/>
      <c r="BB25" s="1601"/>
      <c r="BC25" s="1601"/>
      <c r="BD25" s="1601"/>
      <c r="BE25" s="1602"/>
    </row>
    <row r="26" spans="1:59" ht="15" thickTop="1" x14ac:dyDescent="0.2"/>
  </sheetData>
  <mergeCells count="169">
    <mergeCell ref="I24:AL24"/>
    <mergeCell ref="A25:H25"/>
    <mergeCell ref="I25:AL25"/>
    <mergeCell ref="AM25:AQ25"/>
    <mergeCell ref="AR25:BE25"/>
    <mergeCell ref="A20:BE20"/>
    <mergeCell ref="A21:H21"/>
    <mergeCell ref="I21:AL21"/>
    <mergeCell ref="AM21:AQ24"/>
    <mergeCell ref="AR21:BE24"/>
    <mergeCell ref="A22:H22"/>
    <mergeCell ref="I22:AL22"/>
    <mergeCell ref="A23:H23"/>
    <mergeCell ref="I23:AL23"/>
    <mergeCell ref="A24:H24"/>
    <mergeCell ref="U19:AE19"/>
    <mergeCell ref="AF19:AI19"/>
    <mergeCell ref="AJ19:AM19"/>
    <mergeCell ref="AN19:AS19"/>
    <mergeCell ref="AT19:AY19"/>
    <mergeCell ref="AZ19:BE19"/>
    <mergeCell ref="AF18:AI18"/>
    <mergeCell ref="AJ18:AM18"/>
    <mergeCell ref="AN18:AS18"/>
    <mergeCell ref="AT18:AY18"/>
    <mergeCell ref="AZ18:BE18"/>
    <mergeCell ref="U18:AE18"/>
    <mergeCell ref="A19:C19"/>
    <mergeCell ref="D19:E19"/>
    <mergeCell ref="F19:J19"/>
    <mergeCell ref="K19:L19"/>
    <mergeCell ref="M19:Q19"/>
    <mergeCell ref="A18:C18"/>
    <mergeCell ref="D18:E18"/>
    <mergeCell ref="F18:J18"/>
    <mergeCell ref="K18:L18"/>
    <mergeCell ref="M18:Q18"/>
    <mergeCell ref="U17:AE17"/>
    <mergeCell ref="AF17:AI17"/>
    <mergeCell ref="AJ17:AM17"/>
    <mergeCell ref="AN17:AS17"/>
    <mergeCell ref="AT17:AY17"/>
    <mergeCell ref="AZ17:BE17"/>
    <mergeCell ref="AF16:AI16"/>
    <mergeCell ref="AJ16:AM16"/>
    <mergeCell ref="AN16:AS16"/>
    <mergeCell ref="AT16:AY16"/>
    <mergeCell ref="AZ16:BE16"/>
    <mergeCell ref="U16:AE16"/>
    <mergeCell ref="A17:C17"/>
    <mergeCell ref="D17:E17"/>
    <mergeCell ref="F17:J17"/>
    <mergeCell ref="K17:L17"/>
    <mergeCell ref="M17:Q17"/>
    <mergeCell ref="A16:C16"/>
    <mergeCell ref="D16:E16"/>
    <mergeCell ref="F16:J16"/>
    <mergeCell ref="K16:L16"/>
    <mergeCell ref="M16:Q16"/>
    <mergeCell ref="U15:AE15"/>
    <mergeCell ref="AF15:AI15"/>
    <mergeCell ref="AJ15:AM15"/>
    <mergeCell ref="AN15:AS15"/>
    <mergeCell ref="AT15:AY15"/>
    <mergeCell ref="AZ15:BE15"/>
    <mergeCell ref="AF14:AI14"/>
    <mergeCell ref="AJ14:AM14"/>
    <mergeCell ref="AN14:AS14"/>
    <mergeCell ref="AT14:AY14"/>
    <mergeCell ref="AZ14:BE14"/>
    <mergeCell ref="U14:AE14"/>
    <mergeCell ref="A15:C15"/>
    <mergeCell ref="D15:E15"/>
    <mergeCell ref="F15:J15"/>
    <mergeCell ref="K15:L15"/>
    <mergeCell ref="M15:Q15"/>
    <mergeCell ref="A14:C14"/>
    <mergeCell ref="D14:E14"/>
    <mergeCell ref="F14:J14"/>
    <mergeCell ref="K14:L14"/>
    <mergeCell ref="M14:Q14"/>
    <mergeCell ref="U13:AE13"/>
    <mergeCell ref="AF13:AI13"/>
    <mergeCell ref="AJ13:AM13"/>
    <mergeCell ref="AN13:AS13"/>
    <mergeCell ref="AT13:AY13"/>
    <mergeCell ref="AZ13:BE13"/>
    <mergeCell ref="AF12:AI12"/>
    <mergeCell ref="AJ12:AM12"/>
    <mergeCell ref="AN12:AS12"/>
    <mergeCell ref="AT12:AY12"/>
    <mergeCell ref="AZ12:BE12"/>
    <mergeCell ref="U12:AE12"/>
    <mergeCell ref="A13:C13"/>
    <mergeCell ref="D13:E13"/>
    <mergeCell ref="F13:J13"/>
    <mergeCell ref="K13:L13"/>
    <mergeCell ref="M13:Q13"/>
    <mergeCell ref="A12:C12"/>
    <mergeCell ref="D12:E12"/>
    <mergeCell ref="F12:J12"/>
    <mergeCell ref="K12:L12"/>
    <mergeCell ref="M12:Q12"/>
    <mergeCell ref="U11:AE11"/>
    <mergeCell ref="AF11:AI11"/>
    <mergeCell ref="AJ11:AM11"/>
    <mergeCell ref="AN11:AS11"/>
    <mergeCell ref="AT11:AY11"/>
    <mergeCell ref="AZ11:BE11"/>
    <mergeCell ref="AF10:AI10"/>
    <mergeCell ref="AJ10:AM10"/>
    <mergeCell ref="AN10:AS10"/>
    <mergeCell ref="AT10:AY10"/>
    <mergeCell ref="AZ10:BE10"/>
    <mergeCell ref="U10:AE10"/>
    <mergeCell ref="A11:C11"/>
    <mergeCell ref="D11:E11"/>
    <mergeCell ref="F11:J11"/>
    <mergeCell ref="K11:L11"/>
    <mergeCell ref="M11:Q11"/>
    <mergeCell ref="A10:C10"/>
    <mergeCell ref="D10:E10"/>
    <mergeCell ref="F10:J10"/>
    <mergeCell ref="K10:L10"/>
    <mergeCell ref="M10:Q10"/>
    <mergeCell ref="U8:AE9"/>
    <mergeCell ref="AF8:AI9"/>
    <mergeCell ref="AJ8:AM9"/>
    <mergeCell ref="AN8:AS9"/>
    <mergeCell ref="AT8:AY9"/>
    <mergeCell ref="AZ8:BE9"/>
    <mergeCell ref="A8:C9"/>
    <mergeCell ref="D8:E9"/>
    <mergeCell ref="F8:J9"/>
    <mergeCell ref="K8:L9"/>
    <mergeCell ref="M8:Q9"/>
    <mergeCell ref="R8:T8"/>
    <mergeCell ref="A5:G5"/>
    <mergeCell ref="H5:N5"/>
    <mergeCell ref="O5:U5"/>
    <mergeCell ref="V5:AB5"/>
    <mergeCell ref="AC5:AI7"/>
    <mergeCell ref="AJ5:AR5"/>
    <mergeCell ref="AS5:AY5"/>
    <mergeCell ref="AZ5:BE5"/>
    <mergeCell ref="AZ6:BE6"/>
    <mergeCell ref="A7:G7"/>
    <mergeCell ref="H7:N7"/>
    <mergeCell ref="O7:U7"/>
    <mergeCell ref="V7:AB7"/>
    <mergeCell ref="AS7:AY7"/>
    <mergeCell ref="AZ7:BE7"/>
    <mergeCell ref="A6:G6"/>
    <mergeCell ref="H6:N6"/>
    <mergeCell ref="O6:U6"/>
    <mergeCell ref="V6:AB6"/>
    <mergeCell ref="AS6:AY6"/>
    <mergeCell ref="AJ6:AR7"/>
    <mergeCell ref="AW2:AY2"/>
    <mergeCell ref="AZ2:BB2"/>
    <mergeCell ref="BC2:BE2"/>
    <mergeCell ref="N3:AK3"/>
    <mergeCell ref="AL3:BE3"/>
    <mergeCell ref="A4:AB4"/>
    <mergeCell ref="AC4:BE4"/>
    <mergeCell ref="N2:AS2"/>
    <mergeCell ref="A1:BE1"/>
    <mergeCell ref="A2:M3"/>
    <mergeCell ref="AT2:AV2"/>
  </mergeCells>
  <conditionalFormatting sqref="D10:BE19">
    <cfRule type="expression" dxfId="31" priority="1">
      <formula>D10&lt;&gt;""</formula>
    </cfRule>
    <cfRule type="expression" dxfId="30" priority="3">
      <formula>D10=""</formula>
    </cfRule>
  </conditionalFormatting>
  <conditionalFormatting sqref="F10:BE19">
    <cfRule type="expression" dxfId="29" priority="2">
      <formula>$D10&lt;&gt;""</formula>
    </cfRule>
  </conditionalFormatting>
  <conditionalFormatting sqref="H5:N7">
    <cfRule type="expression" dxfId="28" priority="10">
      <formula>$H5&lt;&gt;""</formula>
    </cfRule>
    <cfRule type="expression" dxfId="27" priority="11">
      <formula>$H5=""</formula>
    </cfRule>
  </conditionalFormatting>
  <conditionalFormatting sqref="I21:I25">
    <cfRule type="expression" dxfId="26" priority="18">
      <formula>$I21&lt;&gt;""</formula>
    </cfRule>
    <cfRule type="expression" dxfId="25" priority="19">
      <formula>$I21=""</formula>
    </cfRule>
  </conditionalFormatting>
  <conditionalFormatting sqref="R10:T19">
    <cfRule type="expression" dxfId="24" priority="22">
      <formula>$BG10&gt;0</formula>
    </cfRule>
  </conditionalFormatting>
  <conditionalFormatting sqref="V5:AB7">
    <cfRule type="expression" dxfId="23" priority="8">
      <formula>$V5&lt;&gt;""</formula>
    </cfRule>
    <cfRule type="expression" dxfId="22" priority="9">
      <formula>$V5=""</formula>
    </cfRule>
  </conditionalFormatting>
  <conditionalFormatting sqref="AJ5:AJ6">
    <cfRule type="expression" dxfId="21" priority="6">
      <formula>$AJ$5&lt;&gt;""</formula>
    </cfRule>
    <cfRule type="expression" dxfId="20" priority="7">
      <formula>$AJ$5=""</formula>
    </cfRule>
  </conditionalFormatting>
  <conditionalFormatting sqref="AL3:BE3">
    <cfRule type="expression" dxfId="19" priority="12">
      <formula>$AL$3&lt;&gt;""</formula>
    </cfRule>
    <cfRule type="expression" dxfId="18" priority="13">
      <formula>$AL$3=""</formula>
    </cfRule>
  </conditionalFormatting>
  <conditionalFormatting sqref="AR21:AR25">
    <cfRule type="expression" dxfId="17" priority="20">
      <formula>$AR21&lt;&gt;""</formula>
    </cfRule>
    <cfRule type="expression" dxfId="16" priority="21">
      <formula>$AR21=""</formula>
    </cfRule>
  </conditionalFormatting>
  <conditionalFormatting sqref="AW2:AY2">
    <cfRule type="expression" dxfId="15" priority="16">
      <formula>$AW2&lt;&gt;""</formula>
    </cfRule>
    <cfRule type="expression" dxfId="14" priority="17">
      <formula>$AW2=""</formula>
    </cfRule>
  </conditionalFormatting>
  <conditionalFormatting sqref="AZ5:BE7">
    <cfRule type="expression" dxfId="13" priority="4">
      <formula>$AZ5&lt;&gt;""</formula>
    </cfRule>
    <cfRule type="expression" dxfId="12" priority="5">
      <formula>$AZ5=""</formula>
    </cfRule>
  </conditionalFormatting>
  <conditionalFormatting sqref="BC2:BE2">
    <cfRule type="expression" dxfId="11" priority="14">
      <formula>$BC2&lt;&gt;""</formula>
    </cfRule>
    <cfRule type="expression" dxfId="10" priority="15">
      <formula>$BC2=""</formula>
    </cfRule>
  </conditionalFormatting>
  <printOptions horizontalCentered="1"/>
  <pageMargins left="0.39370078740157499" right="0.39370078740157499" top="1.1023622047244099" bottom="0.55118110236220497" header="0.11811023622047198" footer="0.11811023622047198"/>
  <pageSetup paperSize="9" orientation="landscape" r:id="rId1"/>
  <headerFooter scaleWithDoc="0">
    <oddHeader>&amp;L&amp;"-,Fett"&amp;16&amp;K000000Formsheet&amp;"-,Standard"&amp;11&amp;K000000
&amp;"-,Fett"&amp;16PPF VDA2 - Requirements/Anforderungen Suppliers&amp;"-,Standard"&amp;11
&amp;"-,Fett"&amp;12FS QM 121&amp;"-,Standard" / Revision 01 / Autor: QAS-Hil&amp;R&amp;6 
 &amp;11
&amp;G</oddHeader>
    <oddFooter>&amp;C&amp;"-,Fett"öffentlich&amp;"-,Standard"&amp;9&amp;KA6A6A6
© Thomas GmbH. All rights reserved.&amp;R&amp;9&amp;KA6A6A6Seite &amp;P von &amp;N</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1"/>
  <dimension ref="A1:L837"/>
  <sheetViews>
    <sheetView zoomScale="85" zoomScaleNormal="85" workbookViewId="0">
      <selection activeCell="B25" sqref="B25"/>
    </sheetView>
  </sheetViews>
  <sheetFormatPr baseColWidth="10" defaultRowHeight="15" x14ac:dyDescent="0.25"/>
  <cols>
    <col min="1" max="1" width="60.625" style="77" customWidth="1"/>
    <col min="2" max="2" width="71.25" style="77" bestFit="1" customWidth="1"/>
    <col min="3" max="9" width="1.875" style="48" bestFit="1" customWidth="1"/>
    <col min="10" max="10" width="2.75" style="48" bestFit="1" customWidth="1"/>
    <col min="11" max="11" width="4.375" style="48" customWidth="1"/>
    <col min="12" max="12" width="76" style="77" bestFit="1" customWidth="1"/>
    <col min="13" max="16384" width="11" style="48"/>
  </cols>
  <sheetData>
    <row r="1" spans="1:12" s="76" customFormat="1" x14ac:dyDescent="0.25">
      <c r="A1" s="81">
        <v>1</v>
      </c>
      <c r="B1" s="81">
        <v>2</v>
      </c>
      <c r="C1" s="80">
        <v>3</v>
      </c>
      <c r="D1" s="80">
        <v>4</v>
      </c>
      <c r="E1" s="80">
        <v>5</v>
      </c>
      <c r="F1" s="80">
        <v>6</v>
      </c>
      <c r="G1" s="80">
        <v>7</v>
      </c>
      <c r="H1" s="80">
        <v>8</v>
      </c>
      <c r="I1" s="80">
        <v>9</v>
      </c>
      <c r="J1" s="80">
        <v>10</v>
      </c>
      <c r="K1" s="80"/>
      <c r="L1" s="83">
        <f>'Anlage 2 PPF Abstimmung'!AS3</f>
        <v>2</v>
      </c>
    </row>
    <row r="2" spans="1:12" x14ac:dyDescent="0.25">
      <c r="A2" s="88" t="s">
        <v>0</v>
      </c>
      <c r="B2" s="88" t="s">
        <v>1</v>
      </c>
      <c r="C2" s="82"/>
      <c r="D2" s="82"/>
      <c r="E2" s="82"/>
      <c r="F2" s="82"/>
      <c r="G2" s="82"/>
      <c r="H2" s="82"/>
      <c r="I2" s="82"/>
      <c r="J2" s="82"/>
      <c r="K2" s="82"/>
      <c r="L2" s="84" t="str">
        <f>VLOOKUP(A2,A:J,$L$1,FALSE)</f>
        <v>English</v>
      </c>
    </row>
    <row r="3" spans="1:12" x14ac:dyDescent="0.25">
      <c r="L3" s="85"/>
    </row>
    <row r="4" spans="1:12" x14ac:dyDescent="0.25">
      <c r="A4" s="79" t="s">
        <v>2</v>
      </c>
      <c r="B4" s="79" t="s">
        <v>3</v>
      </c>
      <c r="C4" s="78"/>
      <c r="D4" s="78"/>
      <c r="E4" s="78"/>
      <c r="F4" s="78"/>
      <c r="G4" s="78"/>
      <c r="H4" s="78"/>
      <c r="I4" s="78"/>
      <c r="J4" s="78"/>
      <c r="K4" s="78"/>
      <c r="L4" s="86" t="str">
        <f t="shared" ref="L4:L67" si="0">VLOOKUP(A4,A:J,$L$1,FALSE)</f>
        <v>Yes</v>
      </c>
    </row>
    <row r="5" spans="1:12" x14ac:dyDescent="0.25">
      <c r="A5" s="79" t="s">
        <v>4</v>
      </c>
      <c r="B5" s="79" t="s">
        <v>5</v>
      </c>
      <c r="C5" s="78"/>
      <c r="D5" s="78"/>
      <c r="E5" s="78"/>
      <c r="F5" s="78"/>
      <c r="G5" s="78"/>
      <c r="H5" s="78"/>
      <c r="I5" s="78"/>
      <c r="J5" s="78"/>
      <c r="K5" s="78"/>
      <c r="L5" s="86" t="str">
        <f t="shared" si="0"/>
        <v>No</v>
      </c>
    </row>
    <row r="6" spans="1:12" x14ac:dyDescent="0.25">
      <c r="A6" s="79" t="s">
        <v>6</v>
      </c>
      <c r="B6" s="79" t="s">
        <v>7</v>
      </c>
      <c r="C6" s="78"/>
      <c r="D6" s="78"/>
      <c r="E6" s="78"/>
      <c r="F6" s="78"/>
      <c r="G6" s="78"/>
      <c r="H6" s="78"/>
      <c r="I6" s="78"/>
      <c r="J6" s="78"/>
      <c r="K6" s="78"/>
      <c r="L6" s="86" t="str">
        <f t="shared" si="0"/>
        <v>Requirements met</v>
      </c>
    </row>
    <row r="7" spans="1:12" x14ac:dyDescent="0.25">
      <c r="A7" s="79" t="s">
        <v>8</v>
      </c>
      <c r="B7" s="79" t="s">
        <v>9</v>
      </c>
      <c r="C7" s="78"/>
      <c r="D7" s="78"/>
      <c r="E7" s="78"/>
      <c r="F7" s="78"/>
      <c r="G7" s="78"/>
      <c r="H7" s="78"/>
      <c r="I7" s="78"/>
      <c r="J7" s="78"/>
      <c r="K7" s="78"/>
      <c r="L7" s="86" t="str">
        <f t="shared" si="0"/>
        <v>Requirements not fully met</v>
      </c>
    </row>
    <row r="8" spans="1:12" x14ac:dyDescent="0.25">
      <c r="A8" s="79" t="s">
        <v>10</v>
      </c>
      <c r="B8" s="79" t="s">
        <v>11</v>
      </c>
      <c r="C8" s="78"/>
      <c r="D8" s="78"/>
      <c r="E8" s="78"/>
      <c r="F8" s="78"/>
      <c r="G8" s="78"/>
      <c r="H8" s="78"/>
      <c r="I8" s="78"/>
      <c r="J8" s="78"/>
      <c r="K8" s="78"/>
      <c r="L8" s="86" t="str">
        <f t="shared" si="0"/>
        <v>Requirements not met</v>
      </c>
    </row>
    <row r="9" spans="1:12" x14ac:dyDescent="0.25">
      <c r="A9" s="79" t="s">
        <v>12</v>
      </c>
      <c r="B9" s="79" t="s">
        <v>13</v>
      </c>
      <c r="C9" s="78"/>
      <c r="D9" s="78"/>
      <c r="E9" s="78"/>
      <c r="F9" s="78"/>
      <c r="G9" s="78"/>
      <c r="H9" s="78"/>
      <c r="I9" s="78"/>
      <c r="J9" s="78"/>
      <c r="K9" s="78"/>
      <c r="L9" s="86" t="str">
        <f t="shared" si="0"/>
        <v>Entry incorrect, please check</v>
      </c>
    </row>
    <row r="10" spans="1:12" x14ac:dyDescent="0.25">
      <c r="A10" s="79" t="s">
        <v>14</v>
      </c>
      <c r="B10" s="79" t="s">
        <v>15</v>
      </c>
      <c r="C10" s="78"/>
      <c r="D10" s="78"/>
      <c r="E10" s="78"/>
      <c r="F10" s="78"/>
      <c r="G10" s="78"/>
      <c r="H10" s="78"/>
      <c r="I10" s="78"/>
      <c r="J10" s="78"/>
      <c r="K10" s="78"/>
      <c r="L10" s="86" t="str">
        <f t="shared" si="0"/>
        <v>Address</v>
      </c>
    </row>
    <row r="11" spans="1:12" x14ac:dyDescent="0.25">
      <c r="A11" s="79" t="s">
        <v>999</v>
      </c>
      <c r="B11" s="79" t="s">
        <v>1000</v>
      </c>
      <c r="C11" s="78"/>
      <c r="D11" s="78"/>
      <c r="E11" s="78"/>
      <c r="F11" s="78"/>
      <c r="G11" s="78"/>
      <c r="H11" s="78"/>
      <c r="I11" s="78"/>
      <c r="J11" s="78"/>
      <c r="K11" s="78"/>
      <c r="L11" s="86" t="str">
        <f t="shared" si="0"/>
        <v xml:space="preserve">Deviation from specification, customer acceptance granted </v>
      </c>
    </row>
    <row r="12" spans="1:12" x14ac:dyDescent="0.25">
      <c r="A12" s="79" t="s">
        <v>16</v>
      </c>
      <c r="B12" s="79" t="s">
        <v>17</v>
      </c>
      <c r="C12" s="78"/>
      <c r="D12" s="78"/>
      <c r="E12" s="78"/>
      <c r="F12" s="78"/>
      <c r="G12" s="78"/>
      <c r="H12" s="78"/>
      <c r="I12" s="78"/>
      <c r="J12" s="78"/>
      <c r="K12" s="78"/>
      <c r="L12" s="86" t="str">
        <f t="shared" si="0"/>
        <v>(if applicable for the product)</v>
      </c>
    </row>
    <row r="13" spans="1:12" x14ac:dyDescent="0.25">
      <c r="A13" s="79" t="s">
        <v>18</v>
      </c>
      <c r="B13" s="79" t="s">
        <v>19</v>
      </c>
      <c r="C13" s="78"/>
      <c r="D13" s="78"/>
      <c r="E13" s="78"/>
      <c r="F13" s="78"/>
      <c r="G13" s="78"/>
      <c r="H13" s="78"/>
      <c r="I13" s="78"/>
      <c r="J13" s="78"/>
      <c r="K13" s="78"/>
      <c r="L13" s="86" t="str">
        <f t="shared" si="0"/>
        <v>3D record measurement</v>
      </c>
    </row>
    <row r="14" spans="1:12" x14ac:dyDescent="0.25">
      <c r="A14" s="79" t="s">
        <v>20</v>
      </c>
      <c r="B14" s="79" t="s">
        <v>21</v>
      </c>
      <c r="C14" s="78"/>
      <c r="D14" s="78"/>
      <c r="E14" s="78"/>
      <c r="F14" s="78"/>
      <c r="G14" s="78"/>
      <c r="H14" s="78"/>
      <c r="I14" s="78"/>
      <c r="J14" s="78"/>
      <c r="K14" s="78"/>
      <c r="L14" s="86" t="str">
        <f t="shared" si="0"/>
        <v>Unloading point</v>
      </c>
    </row>
    <row r="15" spans="1:12" x14ac:dyDescent="0.25">
      <c r="A15" s="79" t="s">
        <v>22</v>
      </c>
      <c r="B15" s="79" t="s">
        <v>23</v>
      </c>
      <c r="C15" s="78"/>
      <c r="D15" s="78"/>
      <c r="E15" s="78"/>
      <c r="F15" s="78"/>
      <c r="G15" s="78"/>
      <c r="H15" s="78"/>
      <c r="I15" s="78"/>
      <c r="J15" s="78"/>
      <c r="K15" s="78"/>
      <c r="L15" s="86" t="str">
        <f t="shared" si="0"/>
        <v>Acceptance guidelines</v>
      </c>
    </row>
    <row r="16" spans="1:12" ht="45" x14ac:dyDescent="0.25">
      <c r="A16" s="79" t="s">
        <v>24</v>
      </c>
      <c r="B16" s="79" t="s">
        <v>25</v>
      </c>
      <c r="C16" s="78"/>
      <c r="D16" s="78"/>
      <c r="E16" s="78"/>
      <c r="F16" s="78"/>
      <c r="G16" s="78"/>
      <c r="H16" s="78"/>
      <c r="I16" s="78"/>
      <c r="J16" s="78"/>
      <c r="K16" s="78"/>
      <c r="L16" s="86" t="str">
        <f t="shared" si="0"/>
        <v>Assurance of special characteristics according to technical specifications and agreed characteristics (e.g. poka-yoke, 100% inspection, process capabilities, etc.)</v>
      </c>
    </row>
    <row r="17" spans="1:12" x14ac:dyDescent="0.25">
      <c r="A17" s="79" t="s">
        <v>26</v>
      </c>
      <c r="B17" s="79" t="s">
        <v>27</v>
      </c>
      <c r="C17" s="78"/>
      <c r="D17" s="78"/>
      <c r="E17" s="78"/>
      <c r="F17" s="78"/>
      <c r="G17" s="78"/>
      <c r="H17" s="78"/>
      <c r="I17" s="78"/>
      <c r="J17" s="78"/>
      <c r="K17" s="78"/>
      <c r="L17" s="86" t="str">
        <f t="shared" si="0"/>
        <v xml:space="preserve">Assurance not fully verified </v>
      </c>
    </row>
    <row r="18" spans="1:12" ht="45" x14ac:dyDescent="0.25">
      <c r="A18" s="79" t="s">
        <v>28</v>
      </c>
      <c r="B18" s="79" t="s">
        <v>29</v>
      </c>
      <c r="C18" s="78"/>
      <c r="D18" s="78"/>
      <c r="E18" s="78"/>
      <c r="F18" s="78"/>
      <c r="G18" s="78"/>
      <c r="H18" s="78"/>
      <c r="I18" s="78"/>
      <c r="J18" s="78"/>
      <c r="K18" s="78"/>
      <c r="L18" s="86" t="str">
        <f t="shared" si="0"/>
        <v>Assurance not fully verified
additional measures installed
customer acceptance granted</v>
      </c>
    </row>
    <row r="19" spans="1:12" x14ac:dyDescent="0.25">
      <c r="A19" s="79" t="s">
        <v>30</v>
      </c>
      <c r="B19" s="79" t="s">
        <v>31</v>
      </c>
      <c r="C19" s="78"/>
      <c r="D19" s="78"/>
      <c r="E19" s="78"/>
      <c r="F19" s="78"/>
      <c r="G19" s="78"/>
      <c r="H19" s="78"/>
      <c r="I19" s="78"/>
      <c r="J19" s="78"/>
      <c r="K19" s="78"/>
      <c r="L19" s="86" t="str">
        <f t="shared" si="0"/>
        <v>Agreement on PPA content and submission</v>
      </c>
    </row>
    <row r="20" spans="1:12" x14ac:dyDescent="0.25">
      <c r="A20" s="79" t="s">
        <v>32</v>
      </c>
      <c r="B20" s="79" t="s">
        <v>33</v>
      </c>
      <c r="C20" s="78"/>
      <c r="D20" s="78"/>
      <c r="E20" s="78"/>
      <c r="F20" s="78"/>
      <c r="G20" s="78"/>
      <c r="H20" s="78"/>
      <c r="I20" s="78"/>
      <c r="J20" s="78"/>
      <c r="K20" s="78"/>
      <c r="L20" s="86" t="str">
        <f t="shared" si="0"/>
        <v>Department</v>
      </c>
    </row>
    <row r="21" spans="1:12" x14ac:dyDescent="0.25">
      <c r="A21" s="79" t="s">
        <v>34</v>
      </c>
      <c r="B21" s="79" t="s">
        <v>35</v>
      </c>
      <c r="C21" s="78"/>
      <c r="D21" s="78"/>
      <c r="E21" s="78"/>
      <c r="F21" s="78"/>
      <c r="G21" s="78"/>
      <c r="H21" s="78"/>
      <c r="I21" s="78"/>
      <c r="J21" s="78"/>
      <c r="K21" s="78"/>
      <c r="L21" s="86" t="str">
        <f t="shared" si="0"/>
        <v>Customer evaluation deviating from that of the organization</v>
      </c>
    </row>
    <row r="22" spans="1:12" x14ac:dyDescent="0.25">
      <c r="A22" s="79" t="s">
        <v>36</v>
      </c>
      <c r="B22" s="79" t="s">
        <v>37</v>
      </c>
      <c r="C22" s="78"/>
      <c r="D22" s="78"/>
      <c r="E22" s="78"/>
      <c r="F22" s="78"/>
      <c r="G22" s="78"/>
      <c r="H22" s="78"/>
      <c r="I22" s="78"/>
      <c r="J22" s="78"/>
      <c r="K22" s="78"/>
      <c r="L22" s="86" t="str">
        <f t="shared" si="0"/>
        <v>Deviation approval</v>
      </c>
    </row>
    <row r="23" spans="1:12" x14ac:dyDescent="0.25">
      <c r="A23" s="79" t="s">
        <v>36</v>
      </c>
      <c r="B23" s="79" t="s">
        <v>37</v>
      </c>
      <c r="C23" s="78"/>
      <c r="D23" s="78"/>
      <c r="E23" s="78"/>
      <c r="F23" s="78"/>
      <c r="G23" s="78"/>
      <c r="H23" s="78"/>
      <c r="I23" s="78"/>
      <c r="J23" s="78"/>
      <c r="K23" s="78"/>
      <c r="L23" s="86" t="str">
        <f t="shared" si="0"/>
        <v>Deviation approval</v>
      </c>
    </row>
    <row r="24" spans="1:12" x14ac:dyDescent="0.25">
      <c r="A24" s="79" t="s">
        <v>38</v>
      </c>
      <c r="B24" s="79" t="s">
        <v>39</v>
      </c>
      <c r="C24" s="78"/>
      <c r="D24" s="78"/>
      <c r="E24" s="78"/>
      <c r="F24" s="78"/>
      <c r="G24" s="78"/>
      <c r="H24" s="78"/>
      <c r="I24" s="78"/>
      <c r="J24" s="78"/>
      <c r="K24" s="78"/>
      <c r="L24" s="86" t="str">
        <f t="shared" si="0"/>
        <v>Updated PPA documentation</v>
      </c>
    </row>
    <row r="25" spans="1:12" x14ac:dyDescent="0.25">
      <c r="A25" s="79" t="s">
        <v>40</v>
      </c>
      <c r="B25" s="79" t="s">
        <v>41</v>
      </c>
      <c r="C25" s="78"/>
      <c r="D25" s="78"/>
      <c r="E25" s="78"/>
      <c r="F25" s="78"/>
      <c r="G25" s="78"/>
      <c r="H25" s="78"/>
      <c r="I25" s="78"/>
      <c r="J25" s="78"/>
      <c r="K25" s="78"/>
      <c r="L25" s="86" t="str">
        <f t="shared" si="0"/>
        <v>Updated PPA documentation required</v>
      </c>
    </row>
    <row r="26" spans="1:12" x14ac:dyDescent="0.25">
      <c r="A26" s="79" t="s">
        <v>42</v>
      </c>
      <c r="B26" s="79" t="s">
        <v>43</v>
      </c>
      <c r="C26" s="78"/>
      <c r="D26" s="78"/>
      <c r="E26" s="78"/>
      <c r="F26" s="78"/>
      <c r="G26" s="78"/>
      <c r="H26" s="78"/>
      <c r="I26" s="78"/>
      <c r="J26" s="78"/>
      <c r="K26" s="78"/>
      <c r="L26" s="86" t="str">
        <f t="shared" si="0"/>
        <v>Update of PPA documentation required</v>
      </c>
    </row>
    <row r="27" spans="1:12" x14ac:dyDescent="0.25">
      <c r="A27" s="79" t="s">
        <v>44</v>
      </c>
      <c r="B27" s="79" t="s">
        <v>45</v>
      </c>
      <c r="C27" s="78"/>
      <c r="D27" s="78"/>
      <c r="E27" s="78"/>
      <c r="F27" s="78"/>
      <c r="G27" s="78"/>
      <c r="H27" s="78"/>
      <c r="I27" s="78"/>
      <c r="J27" s="78"/>
      <c r="K27" s="78"/>
      <c r="L27" s="86" t="str">
        <f t="shared" si="0"/>
        <v>Acoustics</v>
      </c>
    </row>
    <row r="28" spans="1:12" x14ac:dyDescent="0.25">
      <c r="A28" s="79" t="s">
        <v>46</v>
      </c>
      <c r="B28" s="79" t="s">
        <v>47</v>
      </c>
      <c r="C28" s="78"/>
      <c r="D28" s="78"/>
      <c r="E28" s="78"/>
      <c r="F28" s="78"/>
      <c r="G28" s="78"/>
      <c r="H28" s="78"/>
      <c r="I28" s="78"/>
      <c r="J28" s="78"/>
      <c r="K28" s="78"/>
      <c r="L28" s="86" t="str">
        <f t="shared" si="0"/>
        <v>Acoustic</v>
      </c>
    </row>
    <row r="29" spans="1:12" ht="30" x14ac:dyDescent="0.25">
      <c r="A29" s="79" t="s">
        <v>48</v>
      </c>
      <c r="B29" s="79" t="s">
        <v>49</v>
      </c>
      <c r="C29" s="78"/>
      <c r="D29" s="78"/>
      <c r="E29" s="78"/>
      <c r="F29" s="78"/>
      <c r="G29" s="78"/>
      <c r="H29" s="78"/>
      <c r="I29" s="78"/>
      <c r="J29" s="78"/>
      <c r="K29" s="78"/>
      <c r="L29" s="86" t="str">
        <f t="shared" si="0"/>
        <v>Acceptance of deviations
(without adjusting other documents)</v>
      </c>
    </row>
    <row r="30" spans="1:12" ht="30" x14ac:dyDescent="0.25">
      <c r="A30" s="79" t="s">
        <v>50</v>
      </c>
      <c r="B30" s="79" t="s">
        <v>51</v>
      </c>
      <c r="C30" s="78"/>
      <c r="D30" s="78"/>
      <c r="E30" s="78"/>
      <c r="F30" s="78"/>
      <c r="G30" s="78"/>
      <c r="H30" s="78"/>
      <c r="I30" s="78"/>
      <c r="J30" s="78"/>
      <c r="K30" s="78"/>
      <c r="L30" s="86" t="str">
        <f t="shared" si="0"/>
        <v>All production facilities
accepted *2</v>
      </c>
    </row>
    <row r="31" spans="1:12" x14ac:dyDescent="0.25">
      <c r="A31" s="79" t="s">
        <v>52</v>
      </c>
      <c r="B31" s="79" t="s">
        <v>53</v>
      </c>
      <c r="C31" s="78"/>
      <c r="D31" s="78"/>
      <c r="E31" s="78"/>
      <c r="F31" s="78"/>
      <c r="G31" s="78"/>
      <c r="H31" s="78"/>
      <c r="I31" s="78"/>
      <c r="J31" s="78"/>
      <c r="K31" s="78"/>
      <c r="L31" s="86" t="str">
        <f t="shared" si="0"/>
        <v>PPA cover sheet / PPA evaluation / Self-Assessment</v>
      </c>
    </row>
    <row r="32" spans="1:12" x14ac:dyDescent="0.25">
      <c r="A32" s="79" t="s">
        <v>54</v>
      </c>
      <c r="B32" s="79" t="s">
        <v>55</v>
      </c>
      <c r="C32" s="78"/>
      <c r="D32" s="78"/>
      <c r="E32" s="78"/>
      <c r="F32" s="78"/>
      <c r="G32" s="78"/>
      <c r="H32" s="78"/>
      <c r="I32" s="78"/>
      <c r="J32" s="78"/>
      <c r="K32" s="78"/>
      <c r="L32" s="86" t="str">
        <f t="shared" si="0"/>
        <v>Version, customer</v>
      </c>
    </row>
    <row r="33" spans="1:12" x14ac:dyDescent="0.25">
      <c r="A33" s="79" t="s">
        <v>56</v>
      </c>
      <c r="B33" s="79" t="s">
        <v>57</v>
      </c>
      <c r="C33" s="78"/>
      <c r="D33" s="78"/>
      <c r="E33" s="78"/>
      <c r="F33" s="78"/>
      <c r="G33" s="78"/>
      <c r="H33" s="78"/>
      <c r="I33" s="78"/>
      <c r="J33" s="78"/>
      <c r="K33" s="78"/>
      <c r="L33" s="86" t="str">
        <f t="shared" si="0"/>
        <v>Version, organization</v>
      </c>
    </row>
    <row r="34" spans="1:12" x14ac:dyDescent="0.25">
      <c r="A34" s="79" t="s">
        <v>58</v>
      </c>
      <c r="B34" s="79" t="s">
        <v>59</v>
      </c>
      <c r="C34" s="78"/>
      <c r="D34" s="78"/>
      <c r="E34" s="78"/>
      <c r="F34" s="78"/>
      <c r="G34" s="78"/>
      <c r="H34" s="78"/>
      <c r="I34" s="78"/>
      <c r="J34" s="78"/>
      <c r="K34" s="78"/>
      <c r="L34" s="86" t="str">
        <f t="shared" si="0"/>
        <v>Change number customer</v>
      </c>
    </row>
    <row r="35" spans="1:12" x14ac:dyDescent="0.25">
      <c r="A35" s="79" t="s">
        <v>60</v>
      </c>
      <c r="B35" s="79" t="s">
        <v>61</v>
      </c>
      <c r="C35" s="78"/>
      <c r="D35" s="78"/>
      <c r="E35" s="78"/>
      <c r="F35" s="78"/>
      <c r="G35" s="78"/>
      <c r="H35" s="78"/>
      <c r="I35" s="78"/>
      <c r="J35" s="78"/>
      <c r="K35" s="78"/>
      <c r="L35" s="86" t="str">
        <f t="shared" si="0"/>
        <v>Change to supply chain</v>
      </c>
    </row>
    <row r="36" spans="1:12" x14ac:dyDescent="0.25">
      <c r="A36" s="79" t="s">
        <v>62</v>
      </c>
      <c r="B36" s="79" t="s">
        <v>63</v>
      </c>
      <c r="C36" s="78"/>
      <c r="D36" s="78"/>
      <c r="E36" s="78"/>
      <c r="F36" s="78"/>
      <c r="G36" s="78"/>
      <c r="H36" s="78"/>
      <c r="I36" s="78"/>
      <c r="J36" s="78"/>
      <c r="K36" s="78"/>
      <c r="L36" s="86" t="str">
        <f t="shared" si="0"/>
        <v>Changes to product</v>
      </c>
    </row>
    <row r="37" spans="1:12" x14ac:dyDescent="0.25">
      <c r="A37" s="79" t="s">
        <v>64</v>
      </c>
      <c r="B37" s="79" t="s">
        <v>65</v>
      </c>
      <c r="C37" s="78"/>
      <c r="D37" s="78"/>
      <c r="E37" s="78"/>
      <c r="F37" s="78"/>
      <c r="G37" s="78"/>
      <c r="H37" s="78"/>
      <c r="I37" s="78"/>
      <c r="J37" s="78"/>
      <c r="K37" s="78"/>
      <c r="L37" s="86" t="str">
        <f t="shared" si="0"/>
        <v>Changes to production process</v>
      </c>
    </row>
    <row r="38" spans="1:12" x14ac:dyDescent="0.25">
      <c r="A38" s="79" t="s">
        <v>66</v>
      </c>
      <c r="B38" s="79" t="s">
        <v>67</v>
      </c>
      <c r="C38" s="78"/>
      <c r="D38" s="78"/>
      <c r="E38" s="78"/>
      <c r="F38" s="78"/>
      <c r="G38" s="78"/>
      <c r="H38" s="78"/>
      <c r="I38" s="78"/>
      <c r="J38" s="78"/>
      <c r="K38" s="78"/>
      <c r="L38" s="86" t="str">
        <f t="shared" si="0"/>
        <v>Description of change</v>
      </c>
    </row>
    <row r="39" spans="1:12" x14ac:dyDescent="0.25">
      <c r="A39" s="79" t="s">
        <v>68</v>
      </c>
      <c r="B39" s="79" t="s">
        <v>69</v>
      </c>
      <c r="C39" s="78"/>
      <c r="D39" s="78"/>
      <c r="E39" s="78"/>
      <c r="F39" s="78"/>
      <c r="G39" s="78"/>
      <c r="H39" s="78"/>
      <c r="I39" s="78"/>
      <c r="J39" s="78"/>
      <c r="K39" s="78"/>
      <c r="L39" s="86" t="str">
        <f t="shared" si="0"/>
        <v>Requirement</v>
      </c>
    </row>
    <row r="40" spans="1:12" x14ac:dyDescent="0.25">
      <c r="A40" s="79" t="s">
        <v>70</v>
      </c>
      <c r="B40" s="79" t="s">
        <v>71</v>
      </c>
      <c r="C40" s="78"/>
      <c r="D40" s="78"/>
      <c r="E40" s="78"/>
      <c r="F40" s="78"/>
      <c r="G40" s="78"/>
      <c r="H40" s="78"/>
      <c r="I40" s="78"/>
      <c r="J40" s="78"/>
      <c r="K40" s="78"/>
      <c r="L40" s="86" t="str">
        <f t="shared" si="0"/>
        <v>Requirement existing</v>
      </c>
    </row>
    <row r="41" spans="1:12" ht="30" x14ac:dyDescent="0.25">
      <c r="A41" s="79" t="s">
        <v>72</v>
      </c>
      <c r="B41" s="79" t="s">
        <v>73</v>
      </c>
      <c r="C41" s="78"/>
      <c r="D41" s="78"/>
      <c r="E41" s="78"/>
      <c r="F41" s="78"/>
      <c r="G41" s="78"/>
      <c r="H41" s="78"/>
      <c r="I41" s="78"/>
      <c r="J41" s="78"/>
      <c r="K41" s="78"/>
      <c r="L41" s="86" t="str">
        <f t="shared" si="0"/>
        <v>Requirements/
Specification</v>
      </c>
    </row>
    <row r="42" spans="1:12" x14ac:dyDescent="0.25">
      <c r="A42" s="79" t="s">
        <v>8</v>
      </c>
      <c r="B42" s="79" t="s">
        <v>9</v>
      </c>
      <c r="C42" s="78"/>
      <c r="D42" s="78"/>
      <c r="E42" s="78"/>
      <c r="F42" s="78"/>
      <c r="G42" s="78"/>
      <c r="H42" s="78"/>
      <c r="I42" s="78"/>
      <c r="J42" s="78"/>
      <c r="K42" s="78"/>
      <c r="L42" s="86" t="str">
        <f t="shared" si="0"/>
        <v>Requirements not fully met</v>
      </c>
    </row>
    <row r="43" spans="1:12" x14ac:dyDescent="0.25">
      <c r="A43" s="79" t="s">
        <v>74</v>
      </c>
      <c r="B43" s="79" t="s">
        <v>75</v>
      </c>
      <c r="C43" s="78"/>
      <c r="D43" s="78"/>
      <c r="E43" s="78"/>
      <c r="F43" s="78"/>
      <c r="G43" s="78"/>
      <c r="H43" s="78"/>
      <c r="I43" s="78"/>
      <c r="J43" s="78"/>
      <c r="K43" s="78"/>
      <c r="L43" s="86" t="str">
        <f t="shared" si="0"/>
        <v>Requirements fully met</v>
      </c>
    </row>
    <row r="44" spans="1:12" x14ac:dyDescent="0.25">
      <c r="A44" s="79" t="s">
        <v>76</v>
      </c>
      <c r="B44" s="79" t="s">
        <v>77</v>
      </c>
      <c r="C44" s="78"/>
      <c r="D44" s="78"/>
      <c r="E44" s="78"/>
      <c r="F44" s="78"/>
      <c r="G44" s="78"/>
      <c r="H44" s="78"/>
      <c r="I44" s="78"/>
      <c r="J44" s="78"/>
      <c r="K44" s="78"/>
      <c r="L44" s="86" t="str">
        <f t="shared" si="0"/>
        <v>Information about samples</v>
      </c>
    </row>
    <row r="45" spans="1:12" x14ac:dyDescent="0.25">
      <c r="A45" s="79" t="s">
        <v>78</v>
      </c>
      <c r="B45" s="79" t="s">
        <v>79</v>
      </c>
      <c r="C45" s="78"/>
      <c r="D45" s="78"/>
      <c r="E45" s="78"/>
      <c r="F45" s="78"/>
      <c r="G45" s="78"/>
      <c r="H45" s="78"/>
      <c r="I45" s="78"/>
      <c r="J45" s="78"/>
      <c r="K45" s="78"/>
      <c r="L45" s="86" t="str">
        <f t="shared" si="0"/>
        <v>Information about the customer</v>
      </c>
    </row>
    <row r="46" spans="1:12" x14ac:dyDescent="0.25">
      <c r="A46" s="79" t="s">
        <v>80</v>
      </c>
      <c r="B46" s="79" t="s">
        <v>81</v>
      </c>
      <c r="C46" s="78"/>
      <c r="D46" s="78"/>
      <c r="E46" s="78"/>
      <c r="F46" s="78"/>
      <c r="G46" s="78"/>
      <c r="H46" s="78"/>
      <c r="I46" s="78"/>
      <c r="J46" s="78"/>
      <c r="K46" s="78"/>
      <c r="L46" s="86" t="str">
        <f t="shared" si="0"/>
        <v>Information about the organization</v>
      </c>
    </row>
    <row r="47" spans="1:12" x14ac:dyDescent="0.25">
      <c r="A47" s="79" t="s">
        <v>82</v>
      </c>
      <c r="B47" s="79" t="s">
        <v>83</v>
      </c>
      <c r="C47" s="78"/>
      <c r="D47" s="78"/>
      <c r="E47" s="78"/>
      <c r="F47" s="78"/>
      <c r="G47" s="78"/>
      <c r="H47" s="78"/>
      <c r="I47" s="78"/>
      <c r="J47" s="78"/>
      <c r="K47" s="78"/>
      <c r="L47" s="86" t="str">
        <f t="shared" si="0"/>
        <v>Contact person</v>
      </c>
    </row>
    <row r="48" spans="1:12" x14ac:dyDescent="0.25">
      <c r="A48" s="79" t="s">
        <v>84</v>
      </c>
      <c r="B48" s="79" t="s">
        <v>85</v>
      </c>
      <c r="C48" s="78"/>
      <c r="D48" s="78"/>
      <c r="E48" s="78"/>
      <c r="F48" s="78"/>
      <c r="G48" s="78"/>
      <c r="H48" s="78"/>
      <c r="I48" s="78"/>
      <c r="J48" s="78"/>
      <c r="K48" s="78"/>
      <c r="L48" s="86" t="str">
        <f t="shared" si="0"/>
        <v>Customer contact</v>
      </c>
    </row>
    <row r="49" spans="1:12" x14ac:dyDescent="0.25">
      <c r="A49" s="79" t="s">
        <v>86</v>
      </c>
      <c r="B49" s="79" t="s">
        <v>87</v>
      </c>
      <c r="C49" s="78"/>
      <c r="D49" s="78"/>
      <c r="E49" s="78"/>
      <c r="F49" s="78"/>
      <c r="G49" s="78"/>
      <c r="H49" s="78"/>
      <c r="I49" s="78"/>
      <c r="J49" s="78"/>
      <c r="K49" s="78"/>
      <c r="L49" s="86" t="str">
        <f t="shared" si="0"/>
        <v>Application</v>
      </c>
    </row>
    <row r="50" spans="1:12" x14ac:dyDescent="0.25">
      <c r="A50" s="79" t="s">
        <v>88</v>
      </c>
      <c r="B50" s="79" t="s">
        <v>87</v>
      </c>
      <c r="C50" s="78"/>
      <c r="D50" s="78"/>
      <c r="E50" s="78"/>
      <c r="F50" s="78"/>
      <c r="G50" s="78"/>
      <c r="H50" s="78"/>
      <c r="I50" s="78"/>
      <c r="J50" s="78"/>
      <c r="K50" s="78"/>
      <c r="L50" s="86" t="str">
        <f t="shared" si="0"/>
        <v>Application</v>
      </c>
    </row>
    <row r="51" spans="1:12" x14ac:dyDescent="0.25">
      <c r="A51" s="79" t="s">
        <v>89</v>
      </c>
      <c r="B51" s="79" t="s">
        <v>90</v>
      </c>
      <c r="C51" s="78"/>
      <c r="D51" s="78"/>
      <c r="E51" s="78"/>
      <c r="F51" s="78"/>
      <c r="G51" s="78"/>
      <c r="H51" s="78"/>
      <c r="I51" s="78"/>
      <c r="J51" s="78"/>
      <c r="K51" s="78"/>
      <c r="L51" s="86" t="str">
        <f t="shared" si="0"/>
        <v>Number of sample parts</v>
      </c>
    </row>
    <row r="52" spans="1:12" x14ac:dyDescent="0.25">
      <c r="A52" s="79" t="s">
        <v>91</v>
      </c>
      <c r="B52" s="79" t="s">
        <v>92</v>
      </c>
      <c r="C52" s="78"/>
      <c r="D52" s="78"/>
      <c r="E52" s="78"/>
      <c r="F52" s="78"/>
      <c r="G52" s="78"/>
      <c r="H52" s="78"/>
      <c r="I52" s="78"/>
      <c r="J52" s="78"/>
      <c r="K52" s="78"/>
      <c r="L52" s="86" t="str">
        <f t="shared" si="0"/>
        <v>Number of parts per cavity/mold</v>
      </c>
    </row>
    <row r="53" spans="1:12" x14ac:dyDescent="0.25">
      <c r="A53" s="79" t="s">
        <v>93</v>
      </c>
      <c r="B53" s="79" t="s">
        <v>94</v>
      </c>
      <c r="C53" s="78"/>
      <c r="D53" s="78"/>
      <c r="E53" s="78"/>
      <c r="F53" s="78"/>
      <c r="G53" s="78"/>
      <c r="H53" s="78"/>
      <c r="I53" s="78"/>
      <c r="J53" s="78"/>
      <c r="K53" s="78"/>
      <c r="L53" s="86" t="str">
        <f t="shared" si="0"/>
        <v>Instruction how to fill in the form:</v>
      </c>
    </row>
    <row r="54" spans="1:12" x14ac:dyDescent="0.25">
      <c r="A54" s="79" t="s">
        <v>95</v>
      </c>
      <c r="B54" s="79" t="s">
        <v>96</v>
      </c>
      <c r="C54" s="78"/>
      <c r="D54" s="78"/>
      <c r="E54" s="78"/>
      <c r="F54" s="78"/>
      <c r="G54" s="78"/>
      <c r="H54" s="78"/>
      <c r="I54" s="78"/>
      <c r="J54" s="78"/>
      <c r="K54" s="78"/>
      <c r="L54" s="86" t="str">
        <f t="shared" si="0"/>
        <v>Issue/ Status/Date</v>
      </c>
    </row>
    <row r="55" spans="1:12" x14ac:dyDescent="0.25">
      <c r="A55" s="79" t="s">
        <v>97</v>
      </c>
      <c r="B55" s="79" t="s">
        <v>98</v>
      </c>
      <c r="C55" s="78"/>
      <c r="D55" s="78"/>
      <c r="E55" s="78"/>
      <c r="F55" s="78"/>
      <c r="G55" s="78"/>
      <c r="H55" s="78"/>
      <c r="I55" s="78"/>
      <c r="J55" s="78"/>
      <c r="K55" s="78"/>
      <c r="L55" s="86" t="str">
        <f t="shared" si="0"/>
        <v>Trigger of PPA procedure</v>
      </c>
    </row>
    <row r="56" spans="1:12" x14ac:dyDescent="0.25">
      <c r="A56" s="79" t="s">
        <v>99</v>
      </c>
      <c r="B56" s="79" t="s">
        <v>100</v>
      </c>
      <c r="C56" s="78"/>
      <c r="D56" s="78"/>
      <c r="E56" s="78"/>
      <c r="F56" s="78"/>
      <c r="G56" s="78"/>
      <c r="H56" s="78"/>
      <c r="I56" s="78"/>
      <c r="J56" s="78"/>
      <c r="K56" s="78"/>
      <c r="L56" s="86" t="str">
        <f t="shared" si="0"/>
        <v>Appearance</v>
      </c>
    </row>
    <row r="57" spans="1:12" x14ac:dyDescent="0.25">
      <c r="A57" s="79" t="s">
        <v>102</v>
      </c>
      <c r="B57" s="79" t="s">
        <v>103</v>
      </c>
      <c r="C57" s="78"/>
      <c r="D57" s="78"/>
      <c r="E57" s="78"/>
      <c r="F57" s="78"/>
      <c r="G57" s="78"/>
      <c r="H57" s="78"/>
      <c r="I57" s="78"/>
      <c r="J57" s="78"/>
      <c r="K57" s="78"/>
      <c r="L57" s="86" t="str">
        <f t="shared" si="0"/>
        <v>PPA procedure</v>
      </c>
    </row>
    <row r="58" spans="1:12" x14ac:dyDescent="0.25">
      <c r="A58" s="79" t="s">
        <v>102</v>
      </c>
      <c r="B58" s="79" t="s">
        <v>103</v>
      </c>
      <c r="C58" s="78"/>
      <c r="D58" s="78"/>
      <c r="E58" s="78"/>
      <c r="F58" s="78"/>
      <c r="G58" s="78"/>
      <c r="H58" s="78"/>
      <c r="I58" s="78"/>
      <c r="J58" s="78"/>
      <c r="K58" s="78"/>
      <c r="L58" s="86" t="str">
        <f t="shared" si="0"/>
        <v>PPA procedure</v>
      </c>
    </row>
    <row r="59" spans="1:12" x14ac:dyDescent="0.25">
      <c r="A59" s="79" t="s">
        <v>104</v>
      </c>
      <c r="B59" s="79" t="s">
        <v>105</v>
      </c>
      <c r="C59" s="78"/>
      <c r="D59" s="78"/>
      <c r="E59" s="78"/>
      <c r="F59" s="78"/>
      <c r="G59" s="78"/>
      <c r="H59" s="78"/>
      <c r="I59" s="78"/>
      <c r="J59" s="78"/>
      <c r="K59" s="78"/>
      <c r="L59" s="86" t="str">
        <f t="shared" si="0"/>
        <v>Component information</v>
      </c>
    </row>
    <row r="60" spans="1:12" x14ac:dyDescent="0.25">
      <c r="A60" s="79" t="s">
        <v>106</v>
      </c>
      <c r="B60" s="79" t="s">
        <v>107</v>
      </c>
      <c r="C60" s="78"/>
      <c r="D60" s="78"/>
      <c r="E60" s="78"/>
      <c r="F60" s="78"/>
      <c r="G60" s="78"/>
      <c r="H60" s="78"/>
      <c r="I60" s="78"/>
      <c r="J60" s="78"/>
      <c r="K60" s="78"/>
      <c r="L60" s="86" t="str">
        <f t="shared" si="0"/>
        <v>Reason for stepped PPA procedure</v>
      </c>
    </row>
    <row r="61" spans="1:12" x14ac:dyDescent="0.25">
      <c r="A61" s="79" t="s">
        <v>108</v>
      </c>
      <c r="B61" s="79" t="s">
        <v>109</v>
      </c>
      <c r="C61" s="78"/>
      <c r="D61" s="78"/>
      <c r="E61" s="78"/>
      <c r="F61" s="78"/>
      <c r="G61" s="78"/>
      <c r="H61" s="78"/>
      <c r="I61" s="78"/>
      <c r="J61" s="78"/>
      <c r="K61" s="78"/>
      <c r="L61" s="86" t="str">
        <f t="shared" si="0"/>
        <v>Remark</v>
      </c>
    </row>
    <row r="62" spans="1:12" x14ac:dyDescent="0.25">
      <c r="A62" s="79" t="s">
        <v>110</v>
      </c>
      <c r="B62" s="79" t="s">
        <v>111</v>
      </c>
      <c r="C62" s="78"/>
      <c r="D62" s="78"/>
      <c r="E62" s="78"/>
      <c r="F62" s="78"/>
      <c r="G62" s="78"/>
      <c r="H62" s="78"/>
      <c r="I62" s="78"/>
      <c r="J62" s="78"/>
      <c r="K62" s="78"/>
      <c r="L62" s="86" t="str">
        <f t="shared" si="0"/>
        <v>Remark/Description</v>
      </c>
    </row>
    <row r="63" spans="1:12" ht="30" x14ac:dyDescent="0.25">
      <c r="A63" s="79" t="s">
        <v>112</v>
      </c>
      <c r="B63" s="79" t="s">
        <v>113</v>
      </c>
      <c r="C63" s="78"/>
      <c r="D63" s="78"/>
      <c r="E63" s="78"/>
      <c r="F63" s="78"/>
      <c r="G63" s="78"/>
      <c r="H63" s="78"/>
      <c r="I63" s="78"/>
      <c r="J63" s="78"/>
      <c r="K63" s="78"/>
      <c r="L63" s="86" t="str">
        <f t="shared" si="0"/>
        <v>Remark/actions + date
(if not OK selected) (5)</v>
      </c>
    </row>
    <row r="64" spans="1:12" x14ac:dyDescent="0.25">
      <c r="A64" s="79" t="s">
        <v>114</v>
      </c>
      <c r="B64" s="79" t="s">
        <v>115</v>
      </c>
      <c r="C64" s="78"/>
      <c r="D64" s="78"/>
      <c r="E64" s="78"/>
      <c r="F64" s="78"/>
      <c r="G64" s="78"/>
      <c r="H64" s="78"/>
      <c r="I64" s="78"/>
      <c r="J64" s="78"/>
      <c r="K64" s="78"/>
      <c r="L64" s="86" t="str">
        <f t="shared" si="0"/>
        <v>Sampling representative (optional)</v>
      </c>
    </row>
    <row r="65" spans="1:12" x14ac:dyDescent="0.25">
      <c r="A65" s="79" t="s">
        <v>116</v>
      </c>
      <c r="B65" s="79" t="s">
        <v>117</v>
      </c>
      <c r="C65" s="78"/>
      <c r="D65" s="78"/>
      <c r="E65" s="78"/>
      <c r="F65" s="78"/>
      <c r="G65" s="78"/>
      <c r="H65" s="78"/>
      <c r="I65" s="78"/>
      <c r="J65" s="78"/>
      <c r="K65" s="78"/>
      <c r="L65" s="86" t="str">
        <f t="shared" si="0"/>
        <v>Name</v>
      </c>
    </row>
    <row r="66" spans="1:12" x14ac:dyDescent="0.25">
      <c r="A66" s="79" t="s">
        <v>118</v>
      </c>
      <c r="B66" s="79" t="s">
        <v>119</v>
      </c>
      <c r="C66" s="78"/>
      <c r="D66" s="78"/>
      <c r="E66" s="78"/>
      <c r="F66" s="78"/>
      <c r="G66" s="78"/>
      <c r="H66" s="78"/>
      <c r="I66" s="78"/>
      <c r="J66" s="78"/>
      <c r="K66" s="78"/>
      <c r="L66" s="86" t="str">
        <f t="shared" si="0"/>
        <v>Part name customer</v>
      </c>
    </row>
    <row r="67" spans="1:12" x14ac:dyDescent="0.25">
      <c r="A67" s="79" t="s">
        <v>120</v>
      </c>
      <c r="B67" s="79" t="s">
        <v>121</v>
      </c>
      <c r="C67" s="78"/>
      <c r="D67" s="78"/>
      <c r="E67" s="78"/>
      <c r="F67" s="78"/>
      <c r="G67" s="78"/>
      <c r="H67" s="78"/>
      <c r="I67" s="78"/>
      <c r="J67" s="78"/>
      <c r="K67" s="78"/>
      <c r="L67" s="86" t="str">
        <f t="shared" si="0"/>
        <v>Part name organization</v>
      </c>
    </row>
    <row r="68" spans="1:12" x14ac:dyDescent="0.25">
      <c r="A68" s="79" t="s">
        <v>122</v>
      </c>
      <c r="B68" s="79" t="s">
        <v>123</v>
      </c>
      <c r="C68" s="78"/>
      <c r="D68" s="78"/>
      <c r="E68" s="78"/>
      <c r="F68" s="78"/>
      <c r="G68" s="78"/>
      <c r="H68" s="78"/>
      <c r="I68" s="78"/>
      <c r="J68" s="78"/>
      <c r="K68" s="78"/>
      <c r="L68" s="86" t="str">
        <f t="shared" ref="L68:L131" si="1">VLOOKUP(A68,A:J,$L$1,FALSE)</f>
        <v>IMDS provision</v>
      </c>
    </row>
    <row r="69" spans="1:12" x14ac:dyDescent="0.25">
      <c r="A69" s="79" t="s">
        <v>124</v>
      </c>
      <c r="B69" s="79" t="s">
        <v>125</v>
      </c>
      <c r="C69" s="78"/>
      <c r="D69" s="78"/>
      <c r="E69" s="78"/>
      <c r="F69" s="78"/>
      <c r="G69" s="78"/>
      <c r="H69" s="78"/>
      <c r="I69" s="78"/>
      <c r="J69" s="78"/>
      <c r="K69" s="78"/>
      <c r="L69" s="86" t="str">
        <f t="shared" si="1"/>
        <v>Duration of provision</v>
      </c>
    </row>
    <row r="70" spans="1:12" x14ac:dyDescent="0.25">
      <c r="A70" s="79" t="s">
        <v>126</v>
      </c>
      <c r="B70" s="79" t="s">
        <v>127</v>
      </c>
      <c r="C70" s="78"/>
      <c r="D70" s="78"/>
      <c r="E70" s="78"/>
      <c r="F70" s="78"/>
      <c r="G70" s="78"/>
      <c r="H70" s="78"/>
      <c r="I70" s="78"/>
      <c r="J70" s="78"/>
      <c r="K70" s="78"/>
      <c r="L70" s="86" t="str">
        <f t="shared" si="1"/>
        <v>Date of provision</v>
      </c>
    </row>
    <row r="71" spans="1:12" x14ac:dyDescent="0.25">
      <c r="A71" s="79" t="s">
        <v>128</v>
      </c>
      <c r="B71" s="79" t="s">
        <v>129</v>
      </c>
      <c r="C71" s="78"/>
      <c r="D71" s="78"/>
      <c r="E71" s="78"/>
      <c r="F71" s="78"/>
      <c r="G71" s="78"/>
      <c r="H71" s="78"/>
      <c r="I71" s="78"/>
      <c r="J71" s="78"/>
      <c r="K71" s="78"/>
      <c r="L71" s="86" t="str">
        <f t="shared" si="1"/>
        <v>Report on production process and product approval (PPA)</v>
      </c>
    </row>
    <row r="72" spans="1:12" x14ac:dyDescent="0.25">
      <c r="A72" s="79" t="s">
        <v>130</v>
      </c>
      <c r="B72" s="79" t="s">
        <v>131</v>
      </c>
      <c r="C72" s="78"/>
      <c r="D72" s="78"/>
      <c r="E72" s="78"/>
      <c r="F72" s="78"/>
      <c r="G72" s="78"/>
      <c r="H72" s="78"/>
      <c r="I72" s="78"/>
      <c r="J72" s="78"/>
      <c r="K72" s="78"/>
      <c r="L72" s="86" t="str">
        <f t="shared" si="1"/>
        <v>Report on other samples</v>
      </c>
    </row>
    <row r="73" spans="1:12" x14ac:dyDescent="0.25">
      <c r="A73" s="79" t="s">
        <v>132</v>
      </c>
      <c r="B73" s="79" t="s">
        <v>133</v>
      </c>
      <c r="C73" s="78"/>
      <c r="D73" s="78"/>
      <c r="E73" s="78"/>
      <c r="F73" s="78"/>
      <c r="G73" s="78"/>
      <c r="H73" s="78"/>
      <c r="I73" s="78"/>
      <c r="J73" s="78"/>
      <c r="K73" s="78"/>
      <c r="L73" s="86" t="str">
        <f t="shared" si="1"/>
        <v>Part with special archiving requirement</v>
      </c>
    </row>
    <row r="74" spans="1:12" x14ac:dyDescent="0.25">
      <c r="A74" s="89" t="s">
        <v>134</v>
      </c>
      <c r="B74" s="89" t="s">
        <v>134</v>
      </c>
      <c r="C74" s="78"/>
      <c r="D74" s="78"/>
      <c r="E74" s="78"/>
      <c r="F74" s="78"/>
      <c r="G74" s="78"/>
      <c r="H74" s="78"/>
      <c r="I74" s="78"/>
      <c r="J74" s="78"/>
      <c r="K74" s="78"/>
      <c r="L74" s="86" t="str">
        <f t="shared" si="1"/>
        <v>-</v>
      </c>
    </row>
    <row r="75" spans="1:12" x14ac:dyDescent="0.25">
      <c r="A75" s="79" t="s">
        <v>135</v>
      </c>
      <c r="B75" s="79" t="s">
        <v>136</v>
      </c>
      <c r="C75" s="78"/>
      <c r="D75" s="78"/>
      <c r="E75" s="78"/>
      <c r="F75" s="78"/>
      <c r="G75" s="78"/>
      <c r="H75" s="78"/>
      <c r="I75" s="78"/>
      <c r="J75" s="78"/>
      <c r="K75" s="78"/>
      <c r="L75" s="86" t="str">
        <f t="shared" si="1"/>
        <v>Report number</v>
      </c>
    </row>
    <row r="76" spans="1:12" x14ac:dyDescent="0.25">
      <c r="A76" s="79" t="s">
        <v>137</v>
      </c>
      <c r="B76" s="79" t="s">
        <v>138</v>
      </c>
      <c r="C76" s="78"/>
      <c r="D76" s="78"/>
      <c r="E76" s="78"/>
      <c r="F76" s="78"/>
      <c r="G76" s="78"/>
      <c r="H76" s="78"/>
      <c r="I76" s="78"/>
      <c r="J76" s="78"/>
      <c r="K76" s="78"/>
      <c r="L76" s="86" t="str">
        <f t="shared" si="1"/>
        <v>Report number/version</v>
      </c>
    </row>
    <row r="77" spans="1:12" x14ac:dyDescent="0.25">
      <c r="A77" s="79" t="s">
        <v>139</v>
      </c>
      <c r="B77" s="79" t="s">
        <v>140</v>
      </c>
      <c r="C77" s="78"/>
      <c r="D77" s="78"/>
      <c r="E77" s="78"/>
      <c r="F77" s="78"/>
      <c r="G77" s="78"/>
      <c r="H77" s="78"/>
      <c r="I77" s="78"/>
      <c r="J77" s="78"/>
      <c r="K77" s="78"/>
      <c r="L77" s="86" t="str">
        <f t="shared" si="1"/>
        <v>Report version</v>
      </c>
    </row>
    <row r="78" spans="1:12" x14ac:dyDescent="0.25">
      <c r="A78" s="79" t="s">
        <v>141</v>
      </c>
      <c r="B78" s="79" t="s">
        <v>142</v>
      </c>
      <c r="C78" s="78"/>
      <c r="D78" s="78"/>
      <c r="E78" s="78"/>
      <c r="F78" s="78"/>
      <c r="G78" s="78"/>
      <c r="H78" s="78"/>
      <c r="I78" s="78"/>
      <c r="J78" s="78"/>
      <c r="K78" s="78"/>
      <c r="L78" s="86" t="str">
        <f t="shared" si="1"/>
        <v>Consideration in the scope of the PPA procedure</v>
      </c>
    </row>
    <row r="79" spans="1:12" x14ac:dyDescent="0.25">
      <c r="A79" s="79" t="s">
        <v>143</v>
      </c>
      <c r="B79" s="79" t="s">
        <v>144</v>
      </c>
      <c r="C79" s="78"/>
      <c r="D79" s="78"/>
      <c r="E79" s="78"/>
      <c r="F79" s="78"/>
      <c r="G79" s="78"/>
      <c r="H79" s="78"/>
      <c r="I79" s="78"/>
      <c r="J79" s="78"/>
      <c r="K79" s="78"/>
      <c r="L79" s="86" t="str">
        <f t="shared" si="1"/>
        <v>Description</v>
      </c>
    </row>
    <row r="80" spans="1:12" x14ac:dyDescent="0.25">
      <c r="A80" s="79" t="s">
        <v>145</v>
      </c>
      <c r="B80" s="79" t="s">
        <v>146</v>
      </c>
      <c r="C80" s="78"/>
      <c r="D80" s="78"/>
      <c r="E80" s="78"/>
      <c r="F80" s="78"/>
      <c r="G80" s="78"/>
      <c r="H80" s="78"/>
      <c r="I80" s="78"/>
      <c r="J80" s="78"/>
      <c r="K80" s="78"/>
      <c r="L80" s="86" t="str">
        <f t="shared" si="1"/>
        <v>Special Characteristics (safety, legal, function)</v>
      </c>
    </row>
    <row r="81" spans="1:12" x14ac:dyDescent="0.25">
      <c r="A81" s="79" t="s">
        <v>147</v>
      </c>
      <c r="B81" s="79" t="s">
        <v>148</v>
      </c>
      <c r="C81" s="78"/>
      <c r="D81" s="78"/>
      <c r="E81" s="78"/>
      <c r="F81" s="78"/>
      <c r="G81" s="78"/>
      <c r="H81" s="78"/>
      <c r="I81" s="78"/>
      <c r="J81" s="78"/>
      <c r="K81" s="78"/>
      <c r="L81" s="86" t="str">
        <f t="shared" si="1"/>
        <v>Special and agreed characteristics assured</v>
      </c>
    </row>
    <row r="82" spans="1:12" x14ac:dyDescent="0.25">
      <c r="A82" s="79" t="s">
        <v>149</v>
      </c>
      <c r="B82" s="79" t="s">
        <v>150</v>
      </c>
      <c r="C82" s="78"/>
      <c r="D82" s="78"/>
      <c r="E82" s="78"/>
      <c r="F82" s="78"/>
      <c r="G82" s="78"/>
      <c r="H82" s="78"/>
      <c r="I82" s="78"/>
      <c r="J82" s="78"/>
      <c r="K82" s="78"/>
      <c r="L82" s="86" t="str">
        <f t="shared" si="1"/>
        <v xml:space="preserve">Resistance to electrostatic discharge (ESD) </v>
      </c>
    </row>
    <row r="83" spans="1:12" x14ac:dyDescent="0.25">
      <c r="A83" s="79" t="s">
        <v>151</v>
      </c>
      <c r="B83" s="79" t="s">
        <v>152</v>
      </c>
      <c r="C83" s="78"/>
      <c r="D83" s="78"/>
      <c r="E83" s="78"/>
      <c r="F83" s="78"/>
      <c r="G83" s="78"/>
      <c r="H83" s="78"/>
      <c r="I83" s="78"/>
      <c r="J83" s="78"/>
      <c r="K83" s="78"/>
      <c r="L83" s="86" t="str">
        <f t="shared" si="1"/>
        <v>Confirmation of customer</v>
      </c>
    </row>
    <row r="84" spans="1:12" x14ac:dyDescent="0.25">
      <c r="A84" s="79" t="s">
        <v>153</v>
      </c>
      <c r="B84" s="79" t="s">
        <v>154</v>
      </c>
      <c r="C84" s="78"/>
      <c r="D84" s="78"/>
      <c r="E84" s="78"/>
      <c r="F84" s="78"/>
      <c r="G84" s="78"/>
      <c r="H84" s="78"/>
      <c r="I84" s="78"/>
      <c r="J84" s="78"/>
      <c r="K84" s="78"/>
      <c r="L84" s="86" t="str">
        <f t="shared" si="1"/>
        <v>Confirmation of organization</v>
      </c>
    </row>
    <row r="85" spans="1:12" ht="45" x14ac:dyDescent="0.25">
      <c r="A85" s="79" t="s">
        <v>155</v>
      </c>
      <c r="B85" s="79" t="s">
        <v>156</v>
      </c>
      <c r="C85" s="78"/>
      <c r="D85" s="78"/>
      <c r="E85" s="78"/>
      <c r="F85" s="78"/>
      <c r="G85" s="78"/>
      <c r="H85" s="78"/>
      <c r="I85" s="78"/>
      <c r="J85" s="78"/>
      <c r="K85" s="78"/>
      <c r="L85" s="86" t="str">
        <f t="shared" si="1"/>
        <v>It is hereby confirmed that the PPA procedure was carried out in accordance with the agreements made in the PPA agreement and the specifications of VDA Volume 2.</v>
      </c>
    </row>
    <row r="86" spans="1:12" x14ac:dyDescent="0.25">
      <c r="A86" s="79" t="s">
        <v>157</v>
      </c>
      <c r="B86" s="79" t="s">
        <v>158</v>
      </c>
      <c r="C86" s="78"/>
      <c r="D86" s="78"/>
      <c r="E86" s="78"/>
      <c r="F86" s="78"/>
      <c r="G86" s="78"/>
      <c r="H86" s="78"/>
      <c r="I86" s="78"/>
      <c r="J86" s="78"/>
      <c r="K86" s="78"/>
      <c r="L86" s="86" t="str">
        <f t="shared" si="1"/>
        <v>Confirmation of organization:</v>
      </c>
    </row>
    <row r="87" spans="1:12" x14ac:dyDescent="0.25">
      <c r="A87" s="79" t="s">
        <v>159</v>
      </c>
      <c r="B87" s="79" t="s">
        <v>962</v>
      </c>
      <c r="C87" s="78"/>
      <c r="D87" s="78"/>
      <c r="E87" s="78"/>
      <c r="F87" s="78"/>
      <c r="G87" s="78"/>
      <c r="H87" s="78"/>
      <c r="I87" s="78"/>
      <c r="J87" s="78"/>
      <c r="K87" s="78"/>
      <c r="L87" s="86" t="str">
        <f t="shared" si="1"/>
        <v>Order Number PPA samples</v>
      </c>
    </row>
    <row r="88" spans="1:12" x14ac:dyDescent="0.25">
      <c r="A88" s="79" t="s">
        <v>160</v>
      </c>
      <c r="B88" s="79" t="s">
        <v>161</v>
      </c>
      <c r="C88" s="78"/>
      <c r="D88" s="78"/>
      <c r="E88" s="78"/>
      <c r="F88" s="78"/>
      <c r="G88" s="78"/>
      <c r="H88" s="78"/>
      <c r="I88" s="78"/>
      <c r="J88" s="78"/>
      <c r="K88" s="78"/>
      <c r="L88" s="86" t="str">
        <f t="shared" si="1"/>
        <v>Sheet</v>
      </c>
    </row>
    <row r="89" spans="1:12" x14ac:dyDescent="0.25">
      <c r="A89" s="79" t="s">
        <v>162</v>
      </c>
      <c r="B89" s="79" t="s">
        <v>163</v>
      </c>
      <c r="C89" s="78"/>
      <c r="D89" s="78"/>
      <c r="E89" s="78"/>
      <c r="F89" s="78"/>
      <c r="G89" s="78"/>
      <c r="H89" s="78"/>
      <c r="I89" s="78"/>
      <c r="J89" s="78"/>
      <c r="K89" s="78"/>
      <c r="L89" s="86" t="str">
        <f t="shared" si="1"/>
        <v>Batch number</v>
      </c>
    </row>
    <row r="90" spans="1:12" x14ac:dyDescent="0.25">
      <c r="A90" s="79" t="s">
        <v>164</v>
      </c>
      <c r="B90" s="79" t="s">
        <v>165</v>
      </c>
      <c r="C90" s="78"/>
      <c r="D90" s="78"/>
      <c r="E90" s="78"/>
      <c r="F90" s="78"/>
      <c r="G90" s="78"/>
      <c r="H90" s="78"/>
      <c r="I90" s="78"/>
      <c r="J90" s="78"/>
      <c r="K90" s="78"/>
      <c r="L90" s="86" t="str">
        <f t="shared" si="1"/>
        <v>Chemical analyses</v>
      </c>
    </row>
    <row r="91" spans="1:12" x14ac:dyDescent="0.25">
      <c r="A91" s="79" t="s">
        <v>166</v>
      </c>
      <c r="B91" s="79" t="s">
        <v>167</v>
      </c>
      <c r="C91" s="78"/>
      <c r="D91" s="78"/>
      <c r="E91" s="78"/>
      <c r="F91" s="78"/>
      <c r="G91" s="78"/>
      <c r="H91" s="78"/>
      <c r="I91" s="78"/>
      <c r="J91" s="78"/>
      <c r="K91" s="78"/>
      <c r="L91" s="86" t="str">
        <f t="shared" si="1"/>
        <v>Date</v>
      </c>
    </row>
    <row r="92" spans="1:12" x14ac:dyDescent="0.25">
      <c r="A92" s="79" t="s">
        <v>168</v>
      </c>
      <c r="B92" s="79" t="s">
        <v>169</v>
      </c>
      <c r="C92" s="78"/>
      <c r="D92" s="78"/>
      <c r="E92" s="78"/>
      <c r="F92" s="78"/>
      <c r="G92" s="78"/>
      <c r="H92" s="78"/>
      <c r="I92" s="78"/>
      <c r="J92" s="78"/>
      <c r="K92" s="78"/>
      <c r="L92" s="86" t="str">
        <f t="shared" si="1"/>
        <v>Duration in working days</v>
      </c>
    </row>
    <row r="93" spans="1:12" x14ac:dyDescent="0.25">
      <c r="A93" s="79" t="s">
        <v>998</v>
      </c>
      <c r="B93" s="79" t="s">
        <v>170</v>
      </c>
      <c r="C93" s="78"/>
      <c r="D93" s="78"/>
      <c r="E93" s="78"/>
      <c r="F93" s="78"/>
      <c r="G93" s="78"/>
      <c r="H93" s="78"/>
      <c r="I93" s="78"/>
      <c r="J93" s="78"/>
      <c r="K93" s="78"/>
      <c r="L93" s="86" t="str">
        <f t="shared" si="1"/>
        <v>Cover sheet PPA report</v>
      </c>
    </row>
    <row r="94" spans="1:12" x14ac:dyDescent="0.25">
      <c r="A94" s="79" t="s">
        <v>171</v>
      </c>
      <c r="B94" s="79" t="s">
        <v>172</v>
      </c>
      <c r="C94" s="78"/>
      <c r="D94" s="78"/>
      <c r="E94" s="78"/>
      <c r="F94" s="78"/>
      <c r="G94" s="78"/>
      <c r="H94" s="78"/>
      <c r="I94" s="78"/>
      <c r="J94" s="78"/>
      <c r="K94" s="78"/>
      <c r="L94" s="86" t="str">
        <f t="shared" si="1"/>
        <v>PPA cover sheet/evaluation</v>
      </c>
    </row>
    <row r="95" spans="1:12" x14ac:dyDescent="0.25">
      <c r="A95" s="79" t="s">
        <v>173</v>
      </c>
      <c r="B95" s="79" t="s">
        <v>174</v>
      </c>
      <c r="C95" s="78"/>
      <c r="D95" s="78"/>
      <c r="E95" s="78"/>
      <c r="F95" s="78"/>
      <c r="G95" s="78"/>
      <c r="H95" s="78"/>
      <c r="I95" s="78"/>
      <c r="J95" s="78"/>
      <c r="K95" s="78"/>
      <c r="L95" s="86" t="str">
        <f t="shared" si="1"/>
        <v>The IMDS record was created under the MDS ID No.:</v>
      </c>
    </row>
    <row r="96" spans="1:12" ht="60" x14ac:dyDescent="0.25">
      <c r="A96" s="79" t="s">
        <v>175</v>
      </c>
      <c r="B96" s="79" t="s">
        <v>176</v>
      </c>
      <c r="C96" s="78"/>
      <c r="D96" s="78"/>
      <c r="E96" s="78"/>
      <c r="F96" s="78"/>
      <c r="G96" s="78"/>
      <c r="H96" s="78"/>
      <c r="I96" s="78"/>
      <c r="J96" s="78"/>
      <c r="K96" s="78"/>
      <c r="L96" s="86" t="str">
        <f t="shared" si="1"/>
        <v>The customer waives the submission of documents. 
The implementation and documentation of the PPA procedure take place exclusively within the organization.
The customer follows the approval recommendation of the organization.</v>
      </c>
    </row>
    <row r="97" spans="1:12" x14ac:dyDescent="0.25">
      <c r="A97" s="79" t="s">
        <v>177</v>
      </c>
      <c r="B97" s="79" t="s">
        <v>178</v>
      </c>
      <c r="C97" s="78"/>
      <c r="D97" s="78"/>
      <c r="E97" s="78"/>
      <c r="F97" s="78"/>
      <c r="G97" s="78"/>
      <c r="H97" s="78"/>
      <c r="I97" s="78"/>
      <c r="J97" s="78"/>
      <c r="K97" s="78"/>
      <c r="L97" s="86" t="str">
        <f t="shared" si="1"/>
        <v>Design FMEA</v>
      </c>
    </row>
    <row r="98" spans="1:12" x14ac:dyDescent="0.25">
      <c r="A98" s="79" t="s">
        <v>179</v>
      </c>
      <c r="B98" s="79" t="s">
        <v>180</v>
      </c>
      <c r="C98" s="78"/>
      <c r="D98" s="78"/>
      <c r="E98" s="78"/>
      <c r="F98" s="78"/>
      <c r="G98" s="78"/>
      <c r="H98" s="78"/>
      <c r="I98" s="78"/>
      <c r="J98" s="78"/>
      <c r="K98" s="78"/>
      <c r="L98" s="86" t="str">
        <f t="shared" si="1"/>
        <v>Diagnosis status</v>
      </c>
    </row>
    <row r="99" spans="1:12" ht="30" x14ac:dyDescent="0.25">
      <c r="A99" s="79" t="s">
        <v>181</v>
      </c>
      <c r="B99" s="79" t="s">
        <v>182</v>
      </c>
      <c r="C99" s="78"/>
      <c r="D99" s="78"/>
      <c r="E99" s="78"/>
      <c r="F99" s="78"/>
      <c r="G99" s="78"/>
      <c r="H99" s="78"/>
      <c r="I99" s="78"/>
      <c r="J99" s="78"/>
      <c r="K99" s="78"/>
      <c r="L99" s="86" t="str">
        <f t="shared" si="1"/>
        <v xml:space="preserve">With regards to the features to be verified, the samples presented were produced with serial equipment under serial conditions, </v>
      </c>
    </row>
    <row r="100" spans="1:12" ht="30" x14ac:dyDescent="0.25">
      <c r="A100" s="79" t="s">
        <v>183</v>
      </c>
      <c r="B100" s="79" t="s">
        <v>184</v>
      </c>
      <c r="C100" s="78"/>
      <c r="D100" s="78"/>
      <c r="E100" s="78"/>
      <c r="F100" s="78"/>
      <c r="G100" s="78"/>
      <c r="H100" s="78"/>
      <c r="I100" s="78"/>
      <c r="J100" s="78"/>
      <c r="K100" s="78"/>
      <c r="L100" s="86" t="str">
        <f t="shared" si="1"/>
        <v xml:space="preserve"> at the series production location or, for “other samples”, according to the agreement between the organization and the customer</v>
      </c>
    </row>
    <row r="101" spans="1:12" ht="30" x14ac:dyDescent="0.25">
      <c r="A101" s="79" t="s">
        <v>185</v>
      </c>
      <c r="B101" s="79" t="s">
        <v>186</v>
      </c>
      <c r="C101" s="78"/>
      <c r="D101" s="78"/>
      <c r="E101" s="78"/>
      <c r="F101" s="78"/>
      <c r="G101" s="78"/>
      <c r="H101" s="78"/>
      <c r="I101" s="78"/>
      <c r="J101" s="78"/>
      <c r="K101" s="78"/>
      <c r="L101" s="86" t="str">
        <f t="shared" si="1"/>
        <v xml:space="preserve"> (agreement to be attached). No changes are known or planned regarding these features. The results obtained in our tests</v>
      </c>
    </row>
    <row r="102" spans="1:12" ht="30" x14ac:dyDescent="0.25">
      <c r="A102" s="79" t="s">
        <v>187</v>
      </c>
      <c r="B102" s="79" t="s">
        <v>188</v>
      </c>
      <c r="C102" s="78"/>
      <c r="D102" s="78"/>
      <c r="E102" s="78"/>
      <c r="F102" s="78"/>
      <c r="G102" s="78"/>
      <c r="H102" s="78"/>
      <c r="I102" s="78"/>
      <c r="J102" s="78"/>
      <c r="K102" s="78"/>
      <c r="L102" s="86" t="str">
        <f t="shared" si="1"/>
        <v xml:space="preserve"> can be re-used for an updated PPA documentation. Should changes to the part and/or production process still be necessary, </v>
      </c>
    </row>
    <row r="103" spans="1:12" ht="30" x14ac:dyDescent="0.25">
      <c r="A103" s="79" t="s">
        <v>189</v>
      </c>
      <c r="B103" s="79" t="s">
        <v>190</v>
      </c>
      <c r="C103" s="78"/>
      <c r="D103" s="78"/>
      <c r="E103" s="78"/>
      <c r="F103" s="78"/>
      <c r="G103" s="78"/>
      <c r="H103" s="78"/>
      <c r="I103" s="78"/>
      <c r="J103" s="78"/>
      <c r="K103" s="78"/>
      <c r="L103" s="86" t="str">
        <f t="shared" si="1"/>
        <v>we will indicate this in the updated PPA documentation.</v>
      </c>
    </row>
    <row r="104" spans="1:12" x14ac:dyDescent="0.25">
      <c r="A104" s="79" t="s">
        <v>191</v>
      </c>
      <c r="B104" s="79" t="s">
        <v>192</v>
      </c>
      <c r="C104" s="78"/>
      <c r="D104" s="78"/>
      <c r="E104" s="78"/>
      <c r="F104" s="78"/>
      <c r="G104" s="78"/>
      <c r="H104" s="78"/>
      <c r="I104" s="78"/>
      <c r="J104" s="78"/>
      <c r="K104" s="78"/>
      <c r="L104" s="86" t="str">
        <f t="shared" si="1"/>
        <v>Document</v>
      </c>
    </row>
    <row r="105" spans="1:12" x14ac:dyDescent="0.25">
      <c r="A105" s="79" t="s">
        <v>193</v>
      </c>
      <c r="B105" s="79" t="s">
        <v>194</v>
      </c>
      <c r="C105" s="78"/>
      <c r="D105" s="78"/>
      <c r="E105" s="78"/>
      <c r="F105" s="78"/>
      <c r="G105" s="78"/>
      <c r="H105" s="78"/>
      <c r="I105" s="78"/>
      <c r="J105" s="78"/>
      <c r="K105" s="78"/>
      <c r="L105" s="86" t="str">
        <f t="shared" si="1"/>
        <v>Documentation of technical SW specifications</v>
      </c>
    </row>
    <row r="106" spans="1:12" x14ac:dyDescent="0.25">
      <c r="A106" s="79" t="s">
        <v>940</v>
      </c>
      <c r="B106" s="79" t="s">
        <v>195</v>
      </c>
      <c r="C106" s="78"/>
      <c r="D106" s="78"/>
      <c r="E106" s="78"/>
      <c r="F106" s="78"/>
      <c r="G106" s="78"/>
      <c r="H106" s="78"/>
      <c r="I106" s="78"/>
      <c r="J106" s="78"/>
      <c r="K106" s="78"/>
      <c r="L106" s="86" t="str">
        <f t="shared" si="1"/>
        <v>Documentation of the requalification agreement</v>
      </c>
    </row>
    <row r="107" spans="1:12" ht="45" x14ac:dyDescent="0.25">
      <c r="A107" s="79" t="s">
        <v>941</v>
      </c>
      <c r="B107" s="79" t="s">
        <v>942</v>
      </c>
      <c r="C107" s="78"/>
      <c r="D107" s="78"/>
      <c r="E107" s="78"/>
      <c r="F107" s="78"/>
      <c r="G107" s="78"/>
      <c r="H107" s="78"/>
      <c r="I107" s="78"/>
      <c r="J107" s="78"/>
      <c r="K107" s="78"/>
      <c r="L107" s="86" t="str">
        <f t="shared" si="1"/>
        <v xml:space="preserve">Documentation of agreements regarding the diagnosis and analysis process
- Complaints handling (e.g. 8D)
- Field failure analysis </v>
      </c>
    </row>
    <row r="108" spans="1:12" ht="30" x14ac:dyDescent="0.25">
      <c r="A108" s="79" t="s">
        <v>196</v>
      </c>
      <c r="B108" s="79" t="s">
        <v>197</v>
      </c>
      <c r="C108" s="78"/>
      <c r="D108" s="78"/>
      <c r="E108" s="78"/>
      <c r="F108" s="78"/>
      <c r="G108" s="78"/>
      <c r="H108" s="78"/>
      <c r="I108" s="78"/>
      <c r="J108" s="78"/>
      <c r="K108" s="78"/>
      <c r="L108" s="86" t="str">
        <f t="shared" si="1"/>
        <v>Documentation of development tools</v>
      </c>
    </row>
    <row r="109" spans="1:12" ht="30" x14ac:dyDescent="0.25">
      <c r="A109" s="79" t="s">
        <v>198</v>
      </c>
      <c r="B109" s="79" t="s">
        <v>199</v>
      </c>
      <c r="C109" s="78"/>
      <c r="D109" s="78"/>
      <c r="E109" s="78"/>
      <c r="F109" s="78"/>
      <c r="G109" s="78"/>
      <c r="H109" s="78"/>
      <c r="I109" s="78"/>
      <c r="J109" s="78"/>
      <c r="K109" s="78"/>
      <c r="L109" s="86" t="str">
        <f t="shared" si="1"/>
        <v xml:space="preserve">Documentation of testing tools </v>
      </c>
    </row>
    <row r="110" spans="1:12" ht="30" x14ac:dyDescent="0.25">
      <c r="A110" s="79" t="s">
        <v>200</v>
      </c>
      <c r="B110" s="79" t="s">
        <v>201</v>
      </c>
      <c r="C110" s="78"/>
      <c r="D110" s="78"/>
      <c r="E110" s="78"/>
      <c r="F110" s="78"/>
      <c r="G110" s="78"/>
      <c r="H110" s="78"/>
      <c r="I110" s="78"/>
      <c r="J110" s="78"/>
      <c r="K110" s="78"/>
      <c r="L110" s="86" t="str">
        <f t="shared" si="1"/>
        <v>Documentation of version management</v>
      </c>
    </row>
    <row r="111" spans="1:12" x14ac:dyDescent="0.25">
      <c r="A111" s="79" t="s">
        <v>202</v>
      </c>
      <c r="B111" s="79" t="s">
        <v>203</v>
      </c>
      <c r="C111" s="78"/>
      <c r="D111" s="78"/>
      <c r="E111" s="78"/>
      <c r="F111" s="78"/>
      <c r="G111" s="78"/>
      <c r="H111" s="78"/>
      <c r="I111" s="78"/>
      <c r="J111" s="78"/>
      <c r="K111" s="78"/>
      <c r="L111" s="86" t="str">
        <f t="shared" si="1"/>
        <v>Documentation of FOSS (free and open-source software)</v>
      </c>
    </row>
    <row r="112" spans="1:12" x14ac:dyDescent="0.25">
      <c r="A112" s="79" t="s">
        <v>204</v>
      </c>
      <c r="B112" s="79" t="s">
        <v>205</v>
      </c>
      <c r="C112" s="78"/>
      <c r="D112" s="78"/>
      <c r="E112" s="78"/>
      <c r="F112" s="78"/>
      <c r="G112" s="78"/>
      <c r="H112" s="78"/>
      <c r="I112" s="78"/>
      <c r="J112" s="78"/>
      <c r="K112" s="78"/>
      <c r="L112" s="86" t="str">
        <f t="shared" si="1"/>
        <v>Document number</v>
      </c>
    </row>
    <row r="113" spans="1:12" x14ac:dyDescent="0.25">
      <c r="A113" s="79" t="s">
        <v>206</v>
      </c>
      <c r="B113" s="79" t="s">
        <v>207</v>
      </c>
      <c r="C113" s="78"/>
      <c r="D113" s="78"/>
      <c r="E113" s="78"/>
      <c r="F113" s="78"/>
      <c r="G113" s="78"/>
      <c r="H113" s="78"/>
      <c r="I113" s="78"/>
      <c r="J113" s="78"/>
      <c r="K113" s="78"/>
      <c r="L113" s="86" t="str">
        <f t="shared" si="1"/>
        <v>Evidence of suitability of the employed load carriers including storage</v>
      </c>
    </row>
    <row r="114" spans="1:12" x14ac:dyDescent="0.25">
      <c r="A114" s="79" t="s">
        <v>208</v>
      </c>
      <c r="B114" s="79" t="s">
        <v>209</v>
      </c>
      <c r="C114" s="78"/>
      <c r="D114" s="78"/>
      <c r="E114" s="78"/>
      <c r="F114" s="78"/>
      <c r="G114" s="78"/>
      <c r="H114" s="78"/>
      <c r="I114" s="78"/>
      <c r="J114" s="78"/>
      <c r="K114" s="78"/>
      <c r="L114" s="86" t="str">
        <f t="shared" si="1"/>
        <v>Purchasing (optional)</v>
      </c>
    </row>
    <row r="115" spans="1:12" x14ac:dyDescent="0.25">
      <c r="A115" s="79" t="s">
        <v>210</v>
      </c>
      <c r="B115" s="79" t="s">
        <v>211</v>
      </c>
      <c r="C115" s="78"/>
      <c r="D115" s="78"/>
      <c r="E115" s="78"/>
      <c r="F115" s="78"/>
      <c r="G115" s="78"/>
      <c r="H115" s="78"/>
      <c r="I115" s="78"/>
      <c r="J115" s="78"/>
      <c r="K115" s="78"/>
      <c r="L115" s="86" t="str">
        <f t="shared" si="1"/>
        <v>Individual evaluation by organization</v>
      </c>
    </row>
    <row r="116" spans="1:12" x14ac:dyDescent="0.25">
      <c r="A116" s="79" t="s">
        <v>212</v>
      </c>
      <c r="B116" s="79" t="s">
        <v>213</v>
      </c>
      <c r="C116" s="78"/>
      <c r="D116" s="78"/>
      <c r="E116" s="78"/>
      <c r="F116" s="78"/>
      <c r="G116" s="78"/>
      <c r="H116" s="78"/>
      <c r="I116" s="78"/>
      <c r="J116" s="78"/>
      <c r="K116" s="78"/>
      <c r="L116" s="86" t="str">
        <f t="shared" si="1"/>
        <v>Single part measurement</v>
      </c>
    </row>
    <row r="117" spans="1:12" x14ac:dyDescent="0.25">
      <c r="A117" s="79" t="s">
        <v>943</v>
      </c>
      <c r="B117" s="79" t="s">
        <v>214</v>
      </c>
      <c r="C117" s="78"/>
      <c r="D117" s="78"/>
      <c r="E117" s="78"/>
      <c r="F117" s="78"/>
      <c r="G117" s="78"/>
      <c r="H117" s="78"/>
      <c r="I117" s="78"/>
      <c r="J117" s="78"/>
      <c r="K117" s="78"/>
      <c r="L117" s="86" t="str">
        <f t="shared" si="1"/>
        <v>Electrical safety / high-voltage safety</v>
      </c>
    </row>
    <row r="118" spans="1:12" x14ac:dyDescent="0.25">
      <c r="A118" s="79" t="s">
        <v>215</v>
      </c>
      <c r="B118" s="79" t="s">
        <v>216</v>
      </c>
      <c r="C118" s="78"/>
      <c r="D118" s="78"/>
      <c r="E118" s="78"/>
      <c r="F118" s="78"/>
      <c r="G118" s="78"/>
      <c r="H118" s="78"/>
      <c r="I118" s="78"/>
      <c r="J118" s="78"/>
      <c r="K118" s="78"/>
      <c r="L118" s="86" t="str">
        <f t="shared" si="1"/>
        <v>Electromagnetic compatibility (EMC)</v>
      </c>
    </row>
    <row r="119" spans="1:12" x14ac:dyDescent="0.25">
      <c r="A119" s="79" t="s">
        <v>217</v>
      </c>
      <c r="B119" s="79" t="s">
        <v>218</v>
      </c>
      <c r="C119" s="78"/>
      <c r="D119" s="78"/>
      <c r="E119" s="78"/>
      <c r="F119" s="78"/>
      <c r="G119" s="78"/>
      <c r="H119" s="78"/>
      <c r="I119" s="78"/>
      <c r="J119" s="78"/>
      <c r="K119" s="78"/>
      <c r="L119" s="86" t="str">
        <f t="shared" si="1"/>
        <v>E-mail/Fax</v>
      </c>
    </row>
    <row r="120" spans="1:12" x14ac:dyDescent="0.25">
      <c r="A120" s="79" t="s">
        <v>217</v>
      </c>
      <c r="B120" s="79" t="s">
        <v>218</v>
      </c>
      <c r="C120" s="78"/>
      <c r="D120" s="78"/>
      <c r="E120" s="78"/>
      <c r="F120" s="78"/>
      <c r="G120" s="78"/>
      <c r="H120" s="78"/>
      <c r="I120" s="78"/>
      <c r="J120" s="78"/>
      <c r="K120" s="78"/>
      <c r="L120" s="86" t="str">
        <f t="shared" si="1"/>
        <v>E-mail/Fax</v>
      </c>
    </row>
    <row r="121" spans="1:12" x14ac:dyDescent="0.25">
      <c r="A121" s="79" t="s">
        <v>219</v>
      </c>
      <c r="B121" s="79" t="s">
        <v>220</v>
      </c>
      <c r="C121" s="78"/>
      <c r="D121" s="78"/>
      <c r="E121" s="78"/>
      <c r="F121" s="78"/>
      <c r="G121" s="78"/>
      <c r="H121" s="78"/>
      <c r="I121" s="78"/>
      <c r="J121" s="78"/>
      <c r="K121" s="78"/>
      <c r="L121" s="86" t="str">
        <f t="shared" si="1"/>
        <v>Recipient location</v>
      </c>
    </row>
    <row r="122" spans="1:12" x14ac:dyDescent="0.25">
      <c r="A122" s="79" t="s">
        <v>221</v>
      </c>
      <c r="B122" s="79" t="s">
        <v>222</v>
      </c>
      <c r="C122" s="78"/>
      <c r="D122" s="78"/>
      <c r="E122" s="78"/>
      <c r="F122" s="78"/>
      <c r="G122" s="78"/>
      <c r="H122" s="78"/>
      <c r="I122" s="78"/>
      <c r="J122" s="78"/>
      <c r="K122" s="78"/>
      <c r="L122" s="86" t="str">
        <f t="shared" si="1"/>
        <v>Recommendation by the organization</v>
      </c>
    </row>
    <row r="123" spans="1:12" x14ac:dyDescent="0.25">
      <c r="A123" s="79" t="s">
        <v>223</v>
      </c>
      <c r="B123" s="79" t="s">
        <v>224</v>
      </c>
      <c r="C123" s="78"/>
      <c r="D123" s="78"/>
      <c r="E123" s="78"/>
      <c r="F123" s="78"/>
      <c r="G123" s="78"/>
      <c r="H123" s="78"/>
      <c r="I123" s="78"/>
      <c r="J123" s="78"/>
      <c r="K123" s="78"/>
      <c r="L123" s="86" t="str">
        <f t="shared" si="1"/>
        <v>PPA procedure due date</v>
      </c>
    </row>
    <row r="124" spans="1:12" x14ac:dyDescent="0.25">
      <c r="A124" s="79" t="s">
        <v>226</v>
      </c>
      <c r="B124" s="79" t="s">
        <v>225</v>
      </c>
      <c r="C124" s="78"/>
      <c r="D124" s="78"/>
      <c r="E124" s="78"/>
      <c r="F124" s="78"/>
      <c r="G124" s="78"/>
      <c r="H124" s="78"/>
      <c r="I124" s="78"/>
      <c r="J124" s="78"/>
      <c r="K124" s="78"/>
      <c r="L124" s="86" t="str">
        <f t="shared" si="1"/>
        <v>Customer decision</v>
      </c>
    </row>
    <row r="125" spans="1:12" x14ac:dyDescent="0.25">
      <c r="A125" s="79" t="s">
        <v>997</v>
      </c>
      <c r="B125" s="79" t="s">
        <v>227</v>
      </c>
      <c r="C125" s="78"/>
      <c r="D125" s="78"/>
      <c r="E125" s="78"/>
      <c r="F125" s="78"/>
      <c r="G125" s="78"/>
      <c r="H125" s="78"/>
      <c r="I125" s="78"/>
      <c r="J125" s="78"/>
      <c r="K125" s="78"/>
      <c r="L125" s="86" t="str">
        <f t="shared" si="1"/>
        <v>Does not correspond to series status customer acceptance not granted</v>
      </c>
    </row>
    <row r="126" spans="1:12" x14ac:dyDescent="0.25">
      <c r="A126" s="79" t="s">
        <v>228</v>
      </c>
      <c r="B126" s="79" t="s">
        <v>229</v>
      </c>
      <c r="C126" s="78"/>
      <c r="D126" s="78"/>
      <c r="E126" s="78"/>
      <c r="F126" s="78"/>
      <c r="G126" s="78"/>
      <c r="H126" s="78"/>
      <c r="I126" s="78"/>
      <c r="J126" s="78"/>
      <c r="K126" s="78"/>
      <c r="L126" s="86" t="str">
        <f t="shared" si="1"/>
        <v xml:space="preserve">Does not correspond to series status, customer acceptance granted </v>
      </c>
    </row>
    <row r="127" spans="1:12" x14ac:dyDescent="0.25">
      <c r="A127" s="79" t="s">
        <v>230</v>
      </c>
      <c r="B127" s="79" t="s">
        <v>231</v>
      </c>
      <c r="C127" s="78"/>
      <c r="D127" s="78"/>
      <c r="E127" s="78"/>
      <c r="F127" s="78"/>
      <c r="G127" s="78"/>
      <c r="H127" s="78"/>
      <c r="I127" s="78"/>
      <c r="J127" s="78"/>
      <c r="K127" s="78"/>
      <c r="L127" s="86" t="str">
        <f t="shared" si="1"/>
        <v>Engineering (optional)</v>
      </c>
    </row>
    <row r="128" spans="1:12" ht="30" x14ac:dyDescent="0.25">
      <c r="A128" s="79" t="s">
        <v>996</v>
      </c>
      <c r="B128" s="79" t="s">
        <v>995</v>
      </c>
      <c r="C128" s="78"/>
      <c r="D128" s="78"/>
      <c r="E128" s="78"/>
      <c r="F128" s="78"/>
      <c r="G128" s="78"/>
      <c r="H128" s="78"/>
      <c r="I128" s="78"/>
      <c r="J128" s="78"/>
      <c r="K128" s="78"/>
      <c r="L128" s="86" t="str">
        <f t="shared" si="1"/>
        <v>Required personnel available and trained work and test instructions complete</v>
      </c>
    </row>
    <row r="129" spans="1:12" x14ac:dyDescent="0.25">
      <c r="A129" s="79" t="s">
        <v>232</v>
      </c>
      <c r="B129" s="79" t="s">
        <v>233</v>
      </c>
      <c r="C129" s="78"/>
      <c r="D129" s="78"/>
      <c r="E129" s="78"/>
      <c r="F129" s="78"/>
      <c r="G129" s="78"/>
      <c r="H129" s="78"/>
      <c r="I129" s="78"/>
      <c r="J129" s="78"/>
      <c r="K129" s="78"/>
      <c r="L129" s="86" t="str">
        <f t="shared" si="1"/>
        <v>First use</v>
      </c>
    </row>
    <row r="130" spans="1:12" x14ac:dyDescent="0.25">
      <c r="A130" s="79" t="s">
        <v>234</v>
      </c>
      <c r="B130" s="79" t="s">
        <v>235</v>
      </c>
      <c r="C130" s="78"/>
      <c r="D130" s="78"/>
      <c r="E130" s="78"/>
      <c r="F130" s="78"/>
      <c r="G130" s="78"/>
      <c r="H130" s="78"/>
      <c r="I130" s="78"/>
      <c r="J130" s="78"/>
      <c r="K130" s="78"/>
      <c r="L130" s="86" t="str">
        <f t="shared" si="1"/>
        <v>Date of first delivery</v>
      </c>
    </row>
    <row r="131" spans="1:12" x14ac:dyDescent="0.25">
      <c r="A131" s="79" t="s">
        <v>236</v>
      </c>
      <c r="B131" s="79" t="s">
        <v>237</v>
      </c>
      <c r="C131" s="78"/>
      <c r="D131" s="78"/>
      <c r="E131" s="78"/>
      <c r="F131" s="78"/>
      <c r="G131" s="78"/>
      <c r="H131" s="78"/>
      <c r="I131" s="78"/>
      <c r="J131" s="78"/>
      <c r="K131" s="78"/>
      <c r="L131" s="86" t="str">
        <f t="shared" si="1"/>
        <v>Color-dependent properties</v>
      </c>
    </row>
    <row r="132" spans="1:12" x14ac:dyDescent="0.25">
      <c r="A132" s="79" t="s">
        <v>238</v>
      </c>
      <c r="B132" s="79" t="s">
        <v>239</v>
      </c>
      <c r="C132" s="78"/>
      <c r="D132" s="78"/>
      <c r="E132" s="78"/>
      <c r="F132" s="78"/>
      <c r="G132" s="78"/>
      <c r="H132" s="78"/>
      <c r="I132" s="78"/>
      <c r="J132" s="78"/>
      <c r="K132" s="78"/>
      <c r="L132" s="86" t="str">
        <f t="shared" ref="L132:L195" si="2">VLOOKUP(A132,A:J,$L$1,FALSE)</f>
        <v>Color measurement and visual self-assessment</v>
      </c>
    </row>
    <row r="133" spans="1:12" x14ac:dyDescent="0.25">
      <c r="A133" s="79" t="s">
        <v>240</v>
      </c>
      <c r="B133" s="79" t="s">
        <v>241</v>
      </c>
      <c r="C133" s="78"/>
      <c r="D133" s="78"/>
      <c r="E133" s="78"/>
      <c r="F133" s="78"/>
      <c r="G133" s="78"/>
      <c r="H133" s="78"/>
      <c r="I133" s="78"/>
      <c r="J133" s="78"/>
      <c r="K133" s="78"/>
      <c r="L133" s="86" t="str">
        <f t="shared" si="2"/>
        <v>Color</v>
      </c>
    </row>
    <row r="134" spans="1:12" x14ac:dyDescent="0.25">
      <c r="A134" s="79" t="s">
        <v>242</v>
      </c>
      <c r="B134" s="79" t="s">
        <v>243</v>
      </c>
      <c r="C134" s="78"/>
      <c r="D134" s="78"/>
      <c r="E134" s="78"/>
      <c r="F134" s="78"/>
      <c r="G134" s="78"/>
      <c r="H134" s="78"/>
      <c r="I134" s="78"/>
      <c r="J134" s="78"/>
      <c r="K134" s="78"/>
      <c r="L134" s="86" t="str">
        <f t="shared" si="2"/>
        <v>Production (optional)</v>
      </c>
    </row>
    <row r="135" spans="1:12" ht="30" x14ac:dyDescent="0.25">
      <c r="A135" s="79" t="s">
        <v>993</v>
      </c>
      <c r="B135" s="79" t="s">
        <v>994</v>
      </c>
      <c r="C135" s="78"/>
      <c r="D135" s="78"/>
      <c r="E135" s="78"/>
      <c r="F135" s="78"/>
      <c r="G135" s="78"/>
      <c r="H135" s="78"/>
      <c r="I135" s="78"/>
      <c r="J135" s="78"/>
      <c r="K135" s="78"/>
      <c r="L135" s="86" t="str">
        <f t="shared" si="2"/>
        <v>Production at production location approved by the organization
(Production layout set up, linking between production equipment realized)</v>
      </c>
    </row>
    <row r="136" spans="1:12" ht="45" x14ac:dyDescent="0.25">
      <c r="A136" s="79" t="s">
        <v>992</v>
      </c>
      <c r="B136" s="79" t="s">
        <v>991</v>
      </c>
      <c r="C136" s="78"/>
      <c r="D136" s="78"/>
      <c r="E136" s="78"/>
      <c r="F136" s="78"/>
      <c r="G136" s="78"/>
      <c r="H136" s="78"/>
      <c r="I136" s="78"/>
      <c r="J136" s="78"/>
      <c r="K136" s="78"/>
      <c r="L136" s="86" t="str">
        <f t="shared" si="2"/>
        <v>Production at production location not approved by the organization yet;
No negative quality impacts expected in series production</v>
      </c>
    </row>
    <row r="137" spans="1:12" ht="45" x14ac:dyDescent="0.25">
      <c r="A137" s="79" t="s">
        <v>989</v>
      </c>
      <c r="B137" s="79" t="s">
        <v>990</v>
      </c>
      <c r="C137" s="78"/>
      <c r="D137" s="78"/>
      <c r="E137" s="78"/>
      <c r="F137" s="78"/>
      <c r="G137" s="78"/>
      <c r="H137" s="78"/>
      <c r="I137" s="78"/>
      <c r="J137" s="78"/>
      <c r="K137" s="78"/>
      <c r="L137" s="86" t="str">
        <f t="shared" si="2"/>
        <v>Production not at production location;
Negative quality impacts possible</v>
      </c>
    </row>
    <row r="138" spans="1:12" x14ac:dyDescent="0.25">
      <c r="A138" s="79" t="s">
        <v>244</v>
      </c>
      <c r="B138" s="79" t="s">
        <v>245</v>
      </c>
      <c r="C138" s="78"/>
      <c r="D138" s="78"/>
      <c r="E138" s="78"/>
      <c r="F138" s="78"/>
      <c r="G138" s="78"/>
      <c r="H138" s="78"/>
      <c r="I138" s="78"/>
      <c r="J138" s="78"/>
      <c r="K138" s="78"/>
      <c r="L138" s="86" t="str">
        <f t="shared" si="2"/>
        <v>Definition of scope of the software product</v>
      </c>
    </row>
    <row r="139" spans="1:12" x14ac:dyDescent="0.25">
      <c r="A139" s="79" t="s">
        <v>246</v>
      </c>
      <c r="B139" s="79" t="s">
        <v>247</v>
      </c>
      <c r="C139" s="78"/>
      <c r="D139" s="78"/>
      <c r="E139" s="78"/>
      <c r="F139" s="78"/>
      <c r="G139" s="78"/>
      <c r="H139" s="78"/>
      <c r="I139" s="78"/>
      <c r="J139" s="78"/>
      <c r="K139" s="78"/>
      <c r="L139" s="86" t="str">
        <f t="shared" si="2"/>
        <v>Definition of boundary samples</v>
      </c>
    </row>
    <row r="140" spans="1:12" x14ac:dyDescent="0.25">
      <c r="A140" s="79" t="s">
        <v>248</v>
      </c>
      <c r="B140" s="79" t="s">
        <v>249</v>
      </c>
      <c r="C140" s="78"/>
      <c r="D140" s="78"/>
      <c r="E140" s="78"/>
      <c r="F140" s="78"/>
      <c r="G140" s="78"/>
      <c r="H140" s="78"/>
      <c r="I140" s="78"/>
      <c r="J140" s="78"/>
      <c r="K140" s="78"/>
      <c r="L140" s="86" t="str">
        <f t="shared" si="2"/>
        <v>Definition of pore classes</v>
      </c>
    </row>
    <row r="141" spans="1:12" x14ac:dyDescent="0.25">
      <c r="A141" s="79" t="s">
        <v>250</v>
      </c>
      <c r="B141" s="79" t="s">
        <v>251</v>
      </c>
      <c r="C141" s="78"/>
      <c r="D141" s="78"/>
      <c r="E141" s="78"/>
      <c r="F141" s="78"/>
      <c r="G141" s="78"/>
      <c r="H141" s="78"/>
      <c r="I141" s="78"/>
      <c r="J141" s="78"/>
      <c r="K141" s="78"/>
      <c r="L141" s="86" t="str">
        <f t="shared" si="2"/>
        <v>Single part approval</v>
      </c>
    </row>
    <row r="142" spans="1:12" x14ac:dyDescent="0.25">
      <c r="A142" s="79" t="s">
        <v>252</v>
      </c>
      <c r="B142" s="79" t="s">
        <v>253</v>
      </c>
      <c r="C142" s="78"/>
      <c r="D142" s="78"/>
      <c r="E142" s="78"/>
      <c r="F142" s="78"/>
      <c r="G142" s="78"/>
      <c r="H142" s="78"/>
      <c r="I142" s="78"/>
      <c r="J142" s="78"/>
      <c r="K142" s="78"/>
      <c r="L142" s="86" t="str">
        <f t="shared" si="2"/>
        <v>Auxiliary and operating material approval</v>
      </c>
    </row>
    <row r="143" spans="1:12" x14ac:dyDescent="0.25">
      <c r="A143" s="79" t="s">
        <v>254</v>
      </c>
      <c r="B143" s="79" t="s">
        <v>255</v>
      </c>
      <c r="C143" s="78"/>
      <c r="D143" s="78"/>
      <c r="E143" s="78"/>
      <c r="F143" s="78"/>
      <c r="G143" s="78"/>
      <c r="H143" s="78"/>
      <c r="I143" s="78"/>
      <c r="J143" s="78"/>
      <c r="K143" s="78"/>
      <c r="L143" s="86" t="str">
        <f t="shared" si="2"/>
        <v>Raw part approval</v>
      </c>
    </row>
    <row r="144" spans="1:12" x14ac:dyDescent="0.25">
      <c r="A144" s="79" t="s">
        <v>256</v>
      </c>
      <c r="B144" s="79" t="s">
        <v>257</v>
      </c>
      <c r="C144" s="78"/>
      <c r="D144" s="78"/>
      <c r="E144" s="78"/>
      <c r="F144" s="78"/>
      <c r="G144" s="78"/>
      <c r="H144" s="78"/>
      <c r="I144" s="78"/>
      <c r="J144" s="78"/>
      <c r="K144" s="78"/>
      <c r="L144" s="86" t="str">
        <f t="shared" si="2"/>
        <v>Function</v>
      </c>
    </row>
    <row r="145" spans="1:12" x14ac:dyDescent="0.25">
      <c r="A145" s="79" t="s">
        <v>258</v>
      </c>
      <c r="B145" s="79" t="s">
        <v>259</v>
      </c>
      <c r="C145" s="78"/>
      <c r="D145" s="78"/>
      <c r="E145" s="78"/>
      <c r="F145" s="78"/>
      <c r="G145" s="78"/>
      <c r="H145" s="78"/>
      <c r="I145" s="78"/>
      <c r="J145" s="78"/>
      <c r="K145" s="78"/>
      <c r="L145" s="86" t="str">
        <f t="shared" si="2"/>
        <v>Function / EMC / ESD</v>
      </c>
    </row>
    <row r="146" spans="1:12" ht="30" x14ac:dyDescent="0.25">
      <c r="A146" s="79" t="s">
        <v>260</v>
      </c>
      <c r="B146" s="79" t="s">
        <v>261</v>
      </c>
      <c r="C146" s="78"/>
      <c r="D146" s="78"/>
      <c r="E146" s="78"/>
      <c r="F146" s="78"/>
      <c r="G146" s="78"/>
      <c r="H146" s="78"/>
      <c r="I146" s="78"/>
      <c r="J146" s="78"/>
      <c r="K146" s="78"/>
      <c r="L146" s="86" t="str">
        <f t="shared" si="2"/>
        <v>Function fulfilled
meets specification</v>
      </c>
    </row>
    <row r="147" spans="1:12" ht="30" x14ac:dyDescent="0.25">
      <c r="A147" s="79" t="s">
        <v>262</v>
      </c>
      <c r="B147" s="79" t="s">
        <v>263</v>
      </c>
      <c r="C147" s="78"/>
      <c r="D147" s="78"/>
      <c r="E147" s="78"/>
      <c r="F147" s="78"/>
      <c r="G147" s="78"/>
      <c r="H147" s="78"/>
      <c r="I147" s="78"/>
      <c r="J147" s="78"/>
      <c r="K147" s="78"/>
      <c r="L147" s="86" t="str">
        <f t="shared" si="2"/>
        <v>Function NOK or function not verified
specification not met</v>
      </c>
    </row>
    <row r="148" spans="1:12" x14ac:dyDescent="0.25">
      <c r="A148" s="79" t="s">
        <v>264</v>
      </c>
      <c r="B148" s="79" t="s">
        <v>265</v>
      </c>
      <c r="C148" s="78"/>
      <c r="D148" s="78"/>
      <c r="E148" s="78"/>
      <c r="F148" s="78"/>
      <c r="G148" s="78"/>
      <c r="H148" s="78"/>
      <c r="I148" s="78"/>
      <c r="J148" s="78"/>
      <c r="K148" s="78"/>
      <c r="L148" s="86" t="str">
        <f t="shared" si="2"/>
        <v>Functional test acc. to CRS/specification/functional regulations</v>
      </c>
    </row>
    <row r="149" spans="1:12" x14ac:dyDescent="0.25">
      <c r="A149" s="79" t="s">
        <v>267</v>
      </c>
      <c r="B149" s="79" t="s">
        <v>268</v>
      </c>
      <c r="C149" s="78"/>
      <c r="D149" s="78"/>
      <c r="E149" s="78"/>
      <c r="F149" s="78"/>
      <c r="G149" s="78"/>
      <c r="H149" s="78"/>
      <c r="I149" s="78"/>
      <c r="J149" s="78"/>
      <c r="K149" s="78"/>
      <c r="L149" s="86" t="str">
        <f t="shared" si="2"/>
        <v>According to process sequence</v>
      </c>
    </row>
    <row r="150" spans="1:12" x14ac:dyDescent="0.25">
      <c r="A150" s="79" t="s">
        <v>269</v>
      </c>
      <c r="B150" s="79" t="s">
        <v>270</v>
      </c>
      <c r="C150" s="78"/>
      <c r="D150" s="78"/>
      <c r="E150" s="78"/>
      <c r="F150" s="78"/>
      <c r="G150" s="78"/>
      <c r="H150" s="78"/>
      <c r="I150" s="78"/>
      <c r="J150" s="78"/>
      <c r="K150" s="78"/>
      <c r="L150" s="86" t="str">
        <f t="shared" si="2"/>
        <v>Approved design changes</v>
      </c>
    </row>
    <row r="151" spans="1:12" x14ac:dyDescent="0.25">
      <c r="A151" s="79" t="s">
        <v>271</v>
      </c>
      <c r="B151" s="79" t="s">
        <v>272</v>
      </c>
      <c r="C151" s="78"/>
      <c r="D151" s="78"/>
      <c r="E151" s="78"/>
      <c r="F151" s="78"/>
      <c r="G151" s="78"/>
      <c r="H151" s="78"/>
      <c r="I151" s="78"/>
      <c r="J151" s="78"/>
      <c r="K151" s="78"/>
      <c r="L151" s="86" t="str">
        <f t="shared" si="2"/>
        <v>General deliverables</v>
      </c>
    </row>
    <row r="152" spans="1:12" x14ac:dyDescent="0.25">
      <c r="A152" s="79" t="s">
        <v>271</v>
      </c>
      <c r="B152" s="79" t="s">
        <v>272</v>
      </c>
      <c r="C152" s="78"/>
      <c r="D152" s="78"/>
      <c r="E152" s="78"/>
      <c r="F152" s="78"/>
      <c r="G152" s="78"/>
      <c r="H152" s="78"/>
      <c r="I152" s="78"/>
      <c r="J152" s="78"/>
      <c r="K152" s="78"/>
      <c r="L152" s="86" t="str">
        <f t="shared" si="2"/>
        <v>General deliverables</v>
      </c>
    </row>
    <row r="153" spans="1:12" x14ac:dyDescent="0.25">
      <c r="A153" s="79" t="s">
        <v>273</v>
      </c>
      <c r="B153" s="79" t="s">
        <v>274</v>
      </c>
      <c r="C153" s="78"/>
      <c r="D153" s="78"/>
      <c r="E153" s="78"/>
      <c r="F153" s="78"/>
      <c r="G153" s="78"/>
      <c r="H153" s="78"/>
      <c r="I153" s="78"/>
      <c r="J153" s="78"/>
      <c r="K153" s="78"/>
      <c r="L153" s="86" t="str">
        <f t="shared" si="2"/>
        <v>Geometry, dimensions</v>
      </c>
    </row>
    <row r="154" spans="1:12" x14ac:dyDescent="0.25">
      <c r="A154" s="79" t="s">
        <v>275</v>
      </c>
      <c r="B154" s="79" t="s">
        <v>276</v>
      </c>
      <c r="C154" s="78"/>
      <c r="D154" s="78"/>
      <c r="E154" s="78"/>
      <c r="F154" s="78"/>
      <c r="G154" s="78"/>
      <c r="H154" s="78"/>
      <c r="I154" s="78"/>
      <c r="J154" s="78"/>
      <c r="K154" s="78"/>
      <c r="L154" s="86" t="str">
        <f t="shared" si="2"/>
        <v>Odor</v>
      </c>
    </row>
    <row r="155" spans="1:12" x14ac:dyDescent="0.25">
      <c r="A155" s="79" t="s">
        <v>277</v>
      </c>
      <c r="B155" s="79" t="s">
        <v>276</v>
      </c>
      <c r="C155" s="78"/>
      <c r="D155" s="78"/>
      <c r="E155" s="78"/>
      <c r="F155" s="78"/>
      <c r="G155" s="78"/>
      <c r="H155" s="78"/>
      <c r="I155" s="78"/>
      <c r="J155" s="78"/>
      <c r="K155" s="78"/>
      <c r="L155" s="86" t="str">
        <f t="shared" si="2"/>
        <v>Odor</v>
      </c>
    </row>
    <row r="156" spans="1:12" x14ac:dyDescent="0.25">
      <c r="A156" s="79" t="s">
        <v>278</v>
      </c>
      <c r="B156" s="79" t="s">
        <v>279</v>
      </c>
      <c r="C156" s="78"/>
      <c r="D156" s="78"/>
      <c r="E156" s="78"/>
      <c r="F156" s="78"/>
      <c r="G156" s="78"/>
      <c r="H156" s="78"/>
      <c r="I156" s="78"/>
      <c r="J156" s="78"/>
      <c r="K156" s="78"/>
      <c r="L156" s="86" t="str">
        <f t="shared" si="2"/>
        <v>Stepped PPA procedure</v>
      </c>
    </row>
    <row r="157" spans="1:12" ht="45" x14ac:dyDescent="0.25">
      <c r="A157" s="79" t="s">
        <v>280</v>
      </c>
      <c r="B157" s="79" t="s">
        <v>281</v>
      </c>
      <c r="C157" s="78"/>
      <c r="D157" s="78"/>
      <c r="E157" s="78"/>
      <c r="F157" s="78"/>
      <c r="G157" s="78"/>
      <c r="H157" s="78"/>
      <c r="I157" s="78"/>
      <c r="J157" s="78"/>
      <c r="K157" s="78"/>
      <c r="L157" s="86" t="str">
        <f t="shared" si="2"/>
        <v>Step PPA procedure (please arrange below, specify the dates of the individual PPA steps, and plan the necessary documents for each operation)</v>
      </c>
    </row>
    <row r="158" spans="1:12" x14ac:dyDescent="0.25">
      <c r="A158" s="79" t="s">
        <v>282</v>
      </c>
      <c r="B158" s="79" t="s">
        <v>283</v>
      </c>
      <c r="C158" s="78"/>
      <c r="D158" s="78"/>
      <c r="E158" s="78"/>
      <c r="F158" s="78"/>
      <c r="G158" s="78"/>
      <c r="H158" s="78"/>
      <c r="I158" s="78"/>
      <c r="J158" s="78"/>
      <c r="K158" s="78"/>
      <c r="L158" s="86" t="str">
        <f t="shared" si="2"/>
        <v>Use Appendix for list of all relevant part numbers if necessary</v>
      </c>
    </row>
    <row r="159" spans="1:12" x14ac:dyDescent="0.25">
      <c r="A159" s="79" t="s">
        <v>285</v>
      </c>
      <c r="B159" s="79" t="s">
        <v>286</v>
      </c>
      <c r="C159" s="78"/>
      <c r="D159" s="78"/>
      <c r="E159" s="78"/>
      <c r="F159" s="78"/>
      <c r="G159" s="78"/>
      <c r="H159" s="78"/>
      <c r="I159" s="78"/>
      <c r="J159" s="78"/>
      <c r="K159" s="78"/>
      <c r="L159" s="86" t="str">
        <f t="shared" si="2"/>
        <v>Reason for report creation</v>
      </c>
    </row>
    <row r="160" spans="1:12" x14ac:dyDescent="0.25">
      <c r="A160" s="79" t="s">
        <v>287</v>
      </c>
      <c r="B160" s="79" t="s">
        <v>288</v>
      </c>
      <c r="C160" s="78"/>
      <c r="D160" s="78"/>
      <c r="E160" s="78"/>
      <c r="F160" s="78"/>
      <c r="G160" s="78"/>
      <c r="H160" s="78"/>
      <c r="I160" s="78"/>
      <c r="J160" s="78"/>
      <c r="K160" s="78"/>
      <c r="L160" s="86" t="str">
        <f t="shared" si="2"/>
        <v>Validity</v>
      </c>
    </row>
    <row r="161" spans="1:12" x14ac:dyDescent="0.25">
      <c r="A161" s="79" t="s">
        <v>289</v>
      </c>
      <c r="B161" s="79" t="s">
        <v>290</v>
      </c>
      <c r="C161" s="78"/>
      <c r="D161" s="78"/>
      <c r="E161" s="78"/>
      <c r="F161" s="78"/>
      <c r="G161" s="78"/>
      <c r="H161" s="78"/>
      <c r="I161" s="78"/>
      <c r="J161" s="78"/>
      <c r="K161" s="78"/>
      <c r="L161" s="86" t="str">
        <f t="shared" si="2"/>
        <v>Haptics</v>
      </c>
    </row>
    <row r="162" spans="1:12" x14ac:dyDescent="0.25">
      <c r="A162" s="79" t="s">
        <v>291</v>
      </c>
      <c r="B162" s="79" t="s">
        <v>290</v>
      </c>
      <c r="C162" s="78"/>
      <c r="D162" s="78"/>
      <c r="E162" s="78"/>
      <c r="F162" s="78"/>
      <c r="G162" s="78"/>
      <c r="H162" s="78"/>
      <c r="I162" s="78"/>
      <c r="J162" s="78"/>
      <c r="K162" s="78"/>
      <c r="L162" s="86" t="str">
        <f t="shared" si="2"/>
        <v>Haptics</v>
      </c>
    </row>
    <row r="163" spans="1:12" x14ac:dyDescent="0.25">
      <c r="A163" s="79" t="s">
        <v>292</v>
      </c>
      <c r="B163" s="79" t="s">
        <v>293</v>
      </c>
      <c r="C163" s="78"/>
      <c r="D163" s="78"/>
      <c r="E163" s="78"/>
      <c r="F163" s="78"/>
      <c r="G163" s="78"/>
      <c r="H163" s="78"/>
      <c r="I163" s="78"/>
      <c r="J163" s="78"/>
      <c r="K163" s="78"/>
      <c r="L163" s="86" t="str">
        <f t="shared" si="2"/>
        <v>Hardware approval</v>
      </c>
    </row>
    <row r="164" spans="1:12" x14ac:dyDescent="0.25">
      <c r="A164" s="79" t="s">
        <v>294</v>
      </c>
      <c r="B164" s="79" t="s">
        <v>295</v>
      </c>
      <c r="C164" s="78"/>
      <c r="D164" s="78"/>
      <c r="E164" s="78"/>
      <c r="F164" s="78"/>
      <c r="G164" s="78"/>
      <c r="H164" s="78"/>
      <c r="I164" s="78"/>
      <c r="J164" s="78"/>
      <c r="K164" s="78"/>
      <c r="L164" s="86" t="str">
        <f t="shared" si="2"/>
        <v>Hardware approval required</v>
      </c>
    </row>
    <row r="165" spans="1:12" x14ac:dyDescent="0.25">
      <c r="A165" s="79" t="s">
        <v>294</v>
      </c>
      <c r="B165" s="79" t="s">
        <v>295</v>
      </c>
      <c r="C165" s="78"/>
      <c r="D165" s="78"/>
      <c r="E165" s="78"/>
      <c r="F165" s="78"/>
      <c r="G165" s="78"/>
      <c r="H165" s="78"/>
      <c r="I165" s="78"/>
      <c r="J165" s="78"/>
      <c r="K165" s="78"/>
      <c r="L165" s="86" t="str">
        <f t="shared" si="2"/>
        <v>Hardware approval required</v>
      </c>
    </row>
    <row r="166" spans="1:12" x14ac:dyDescent="0.25">
      <c r="A166" s="79" t="s">
        <v>296</v>
      </c>
      <c r="B166" s="79" t="s">
        <v>297</v>
      </c>
      <c r="C166" s="78"/>
      <c r="D166" s="78"/>
      <c r="E166" s="78"/>
      <c r="F166" s="78"/>
      <c r="G166" s="78"/>
      <c r="H166" s="78"/>
      <c r="I166" s="78"/>
      <c r="J166" s="78"/>
      <c r="K166" s="78"/>
      <c r="L166" s="86" t="str">
        <f t="shared" si="2"/>
        <v>Hardware version</v>
      </c>
    </row>
    <row r="167" spans="1:12" x14ac:dyDescent="0.25">
      <c r="A167" s="79" t="s">
        <v>298</v>
      </c>
      <c r="B167" s="79" t="s">
        <v>299</v>
      </c>
      <c r="C167" s="78"/>
      <c r="D167" s="78"/>
      <c r="E167" s="78"/>
      <c r="F167" s="78"/>
      <c r="G167" s="78"/>
      <c r="H167" s="78"/>
      <c r="I167" s="78"/>
      <c r="J167" s="78"/>
      <c r="K167" s="78"/>
      <c r="L167" s="86" t="str">
        <f t="shared" si="2"/>
        <v>OK</v>
      </c>
    </row>
    <row r="168" spans="1:12" x14ac:dyDescent="0.25">
      <c r="A168" s="79" t="s">
        <v>300</v>
      </c>
      <c r="B168" s="79" t="s">
        <v>301</v>
      </c>
      <c r="C168" s="78"/>
      <c r="D168" s="78"/>
      <c r="E168" s="78"/>
      <c r="F168" s="78"/>
      <c r="G168" s="78"/>
      <c r="H168" s="78"/>
      <c r="I168" s="78"/>
      <c r="J168" s="78"/>
      <c r="K168" s="78"/>
      <c r="L168" s="86" t="str">
        <f t="shared" si="2"/>
        <v>IMDS ID of customer</v>
      </c>
    </row>
    <row r="169" spans="1:12" x14ac:dyDescent="0.25">
      <c r="A169" s="79" t="s">
        <v>302</v>
      </c>
      <c r="B169" s="79" t="s">
        <v>303</v>
      </c>
      <c r="C169" s="78"/>
      <c r="D169" s="78"/>
      <c r="E169" s="78"/>
      <c r="F169" s="78"/>
      <c r="G169" s="78"/>
      <c r="H169" s="78"/>
      <c r="I169" s="78"/>
      <c r="J169" s="78"/>
      <c r="K169" s="78"/>
      <c r="L169" s="86" t="str">
        <f t="shared" si="2"/>
        <v>Contents</v>
      </c>
    </row>
    <row r="170" spans="1:12" x14ac:dyDescent="0.25">
      <c r="A170" s="79" t="s">
        <v>304</v>
      </c>
      <c r="B170" s="79" t="s">
        <v>305</v>
      </c>
      <c r="C170" s="78"/>
      <c r="D170" s="78"/>
      <c r="E170" s="78"/>
      <c r="F170" s="78"/>
      <c r="G170" s="78"/>
      <c r="H170" s="78"/>
      <c r="I170" s="78"/>
      <c r="J170" s="78"/>
      <c r="K170" s="78"/>
      <c r="L170" s="86" t="str">
        <f t="shared" si="2"/>
        <v>Overall evaluation by organization</v>
      </c>
    </row>
    <row r="171" spans="1:12" x14ac:dyDescent="0.25">
      <c r="A171" s="79" t="s">
        <v>306</v>
      </c>
      <c r="B171" s="79" t="s">
        <v>307</v>
      </c>
      <c r="C171" s="78"/>
      <c r="D171" s="78"/>
      <c r="E171" s="78"/>
      <c r="F171" s="78"/>
      <c r="G171" s="78"/>
      <c r="H171" s="78"/>
      <c r="I171" s="78"/>
      <c r="J171" s="78"/>
      <c r="K171" s="78"/>
      <c r="L171" s="86" t="str">
        <f t="shared" si="2"/>
        <v>Actual values of organization</v>
      </c>
    </row>
    <row r="172" spans="1:12" x14ac:dyDescent="0.25">
      <c r="A172" s="79" t="s">
        <v>308</v>
      </c>
      <c r="B172" s="79" t="s">
        <v>309</v>
      </c>
      <c r="C172" s="78"/>
      <c r="D172" s="78"/>
      <c r="E172" s="78"/>
      <c r="F172" s="78"/>
      <c r="G172" s="78"/>
      <c r="H172" s="78"/>
      <c r="I172" s="78"/>
      <c r="J172" s="78"/>
      <c r="K172" s="78"/>
      <c r="L172" s="86" t="str">
        <f t="shared" si="2"/>
        <v>Category</v>
      </c>
    </row>
    <row r="173" spans="1:12" ht="30" x14ac:dyDescent="0.25">
      <c r="A173" s="79" t="s">
        <v>310</v>
      </c>
      <c r="B173" s="79" t="s">
        <v>311</v>
      </c>
      <c r="C173" s="78"/>
      <c r="D173" s="78"/>
      <c r="E173" s="78"/>
      <c r="F173" s="78"/>
      <c r="G173" s="78"/>
      <c r="H173" s="78"/>
      <c r="I173" s="78"/>
      <c r="J173" s="78"/>
      <c r="K173" s="78"/>
      <c r="L173" s="86" t="str">
        <f t="shared" si="2"/>
        <v>No trained personnel or not enough personnel available
negative quality impacts possible *4</v>
      </c>
    </row>
    <row r="174" spans="1:12" ht="45" x14ac:dyDescent="0.25">
      <c r="A174" s="79" t="s">
        <v>312</v>
      </c>
      <c r="B174" s="79" t="s">
        <v>313</v>
      </c>
      <c r="C174" s="78"/>
      <c r="D174" s="78"/>
      <c r="E174" s="78"/>
      <c r="F174" s="78"/>
      <c r="G174" s="78"/>
      <c r="H174" s="78"/>
      <c r="I174" s="78"/>
      <c r="J174" s="78"/>
      <c r="K174" s="78"/>
      <c r="L174" s="86" t="str">
        <f t="shared" si="2"/>
        <v>Not enough qualified personnel available:
negative quality impacts possible
work and/or inspection instructions not completely available</v>
      </c>
    </row>
    <row r="175" spans="1:12" ht="30" x14ac:dyDescent="0.25">
      <c r="A175" s="79" t="s">
        <v>314</v>
      </c>
      <c r="B175" s="79" t="s">
        <v>315</v>
      </c>
      <c r="C175" s="78"/>
      <c r="D175" s="78"/>
      <c r="E175" s="78"/>
      <c r="F175" s="78"/>
      <c r="G175" s="78"/>
      <c r="H175" s="78"/>
      <c r="I175" s="78"/>
      <c r="J175" s="78"/>
      <c r="K175" s="78"/>
      <c r="L175" s="86" t="str">
        <f t="shared" si="2"/>
        <v xml:space="preserve">No series material or other processing
customer acceptance granted </v>
      </c>
    </row>
    <row r="176" spans="1:12" ht="30" x14ac:dyDescent="0.25">
      <c r="A176" s="79" t="s">
        <v>316</v>
      </c>
      <c r="B176" s="79" t="s">
        <v>317</v>
      </c>
      <c r="C176" s="78"/>
      <c r="D176" s="78"/>
      <c r="E176" s="78"/>
      <c r="F176" s="78"/>
      <c r="G176" s="78"/>
      <c r="H176" s="78"/>
      <c r="I176" s="78"/>
      <c r="J176" s="78"/>
      <c r="K176" s="78"/>
      <c r="L176" s="86" t="str">
        <f t="shared" si="2"/>
        <v>No series material
specification not met/not verified.</v>
      </c>
    </row>
    <row r="177" spans="1:12" x14ac:dyDescent="0.25">
      <c r="A177" s="79" t="s">
        <v>318</v>
      </c>
      <c r="B177" s="79" t="s">
        <v>319</v>
      </c>
      <c r="C177" s="78"/>
      <c r="D177" s="78"/>
      <c r="E177" s="78"/>
      <c r="F177" s="78"/>
      <c r="G177" s="78"/>
      <c r="H177" s="78"/>
      <c r="I177" s="78"/>
      <c r="J177" s="78"/>
      <c r="K177" s="78"/>
      <c r="L177" s="86" t="str">
        <f t="shared" si="2"/>
        <v>Identification/DUNS</v>
      </c>
    </row>
    <row r="178" spans="1:12" x14ac:dyDescent="0.25">
      <c r="A178" s="79" t="s">
        <v>320</v>
      </c>
      <c r="B178" s="79" t="s">
        <v>321</v>
      </c>
      <c r="C178" s="78"/>
      <c r="D178" s="78"/>
      <c r="E178" s="78"/>
      <c r="F178" s="78"/>
      <c r="G178" s="78"/>
      <c r="H178" s="78"/>
      <c r="I178" s="78"/>
      <c r="J178" s="78"/>
      <c r="K178" s="78"/>
      <c r="L178" s="86" t="str">
        <f t="shared" si="2"/>
        <v>Delivery identification</v>
      </c>
    </row>
    <row r="179" spans="1:12" x14ac:dyDescent="0.25">
      <c r="A179" s="79" t="s">
        <v>322</v>
      </c>
      <c r="B179" s="79" t="s">
        <v>323</v>
      </c>
      <c r="C179" s="78"/>
      <c r="D179" s="78"/>
      <c r="E179" s="78"/>
      <c r="F179" s="78"/>
      <c r="G179" s="78"/>
      <c r="H179" s="78"/>
      <c r="I179" s="78"/>
      <c r="J179" s="78"/>
      <c r="K179" s="78"/>
      <c r="L179" s="86" t="str">
        <f t="shared" si="2"/>
        <v>Comment</v>
      </c>
    </row>
    <row r="180" spans="1:12" x14ac:dyDescent="0.25">
      <c r="A180" s="79" t="s">
        <v>324</v>
      </c>
      <c r="B180" s="79" t="s">
        <v>325</v>
      </c>
      <c r="C180" s="78"/>
      <c r="D180" s="78"/>
      <c r="E180" s="78"/>
      <c r="F180" s="78"/>
      <c r="G180" s="78"/>
      <c r="H180" s="78"/>
      <c r="I180" s="78"/>
      <c r="J180" s="78"/>
      <c r="K180" s="78"/>
      <c r="L180" s="86" t="str">
        <f t="shared" si="2"/>
        <v>Comment of customer</v>
      </c>
    </row>
    <row r="181" spans="1:12" x14ac:dyDescent="0.25">
      <c r="A181" s="79" t="s">
        <v>326</v>
      </c>
      <c r="B181" s="79" t="s">
        <v>327</v>
      </c>
      <c r="C181" s="78"/>
      <c r="D181" s="78"/>
      <c r="E181" s="78"/>
      <c r="F181" s="78"/>
      <c r="G181" s="78"/>
      <c r="H181" s="78"/>
      <c r="I181" s="78"/>
      <c r="J181" s="78"/>
      <c r="K181" s="78"/>
      <c r="L181" s="86" t="str">
        <f t="shared" si="2"/>
        <v>To be provided by the customer</v>
      </c>
    </row>
    <row r="182" spans="1:12" x14ac:dyDescent="0.25">
      <c r="A182" s="79" t="s">
        <v>328</v>
      </c>
      <c r="B182" s="79" t="s">
        <v>329</v>
      </c>
      <c r="C182" s="78"/>
      <c r="D182" s="78"/>
      <c r="E182" s="78"/>
      <c r="F182" s="78"/>
      <c r="G182" s="78"/>
      <c r="H182" s="78"/>
      <c r="I182" s="78"/>
      <c r="J182" s="78"/>
      <c r="K182" s="78"/>
      <c r="L182" s="86" t="str">
        <f t="shared" si="2"/>
        <v>Design, development approvals</v>
      </c>
    </row>
    <row r="183" spans="1:12" s="77" customFormat="1" ht="30" x14ac:dyDescent="0.25">
      <c r="A183" s="79" t="s">
        <v>330</v>
      </c>
      <c r="B183" s="79" t="s">
        <v>331</v>
      </c>
      <c r="C183" s="79"/>
      <c r="D183" s="79"/>
      <c r="E183" s="79"/>
      <c r="F183" s="79"/>
      <c r="G183" s="79"/>
      <c r="H183" s="79"/>
      <c r="I183" s="79"/>
      <c r="J183" s="79"/>
      <c r="K183" s="79"/>
      <c r="L183" s="86" t="str">
        <f t="shared" si="2"/>
        <v>Design, engineering approvals by organization in case of development responsibility as per agreement</v>
      </c>
    </row>
    <row r="184" spans="1:12" x14ac:dyDescent="0.25">
      <c r="A184" s="79" t="s">
        <v>332</v>
      </c>
      <c r="B184" s="79" t="s">
        <v>333</v>
      </c>
      <c r="C184" s="78"/>
      <c r="D184" s="78"/>
      <c r="E184" s="78"/>
      <c r="F184" s="78"/>
      <c r="G184" s="78"/>
      <c r="H184" s="78"/>
      <c r="I184" s="78"/>
      <c r="J184" s="78"/>
      <c r="K184" s="78"/>
      <c r="L184" s="86" t="str">
        <f t="shared" si="2"/>
        <v>Contact information</v>
      </c>
    </row>
    <row r="185" spans="1:12" x14ac:dyDescent="0.25">
      <c r="A185" s="79" t="s">
        <v>334</v>
      </c>
      <c r="B185" s="79" t="s">
        <v>335</v>
      </c>
      <c r="C185" s="78"/>
      <c r="D185" s="78"/>
      <c r="E185" s="78"/>
      <c r="F185" s="78"/>
      <c r="G185" s="78"/>
      <c r="H185" s="78"/>
      <c r="I185" s="78"/>
      <c r="J185" s="78"/>
      <c r="K185" s="78"/>
      <c r="L185" s="86" t="str">
        <f t="shared" si="2"/>
        <v>Corrosion</v>
      </c>
    </row>
    <row r="186" spans="1:12" x14ac:dyDescent="0.25">
      <c r="A186" s="79" t="s">
        <v>336</v>
      </c>
      <c r="B186" s="79" t="s">
        <v>337</v>
      </c>
      <c r="C186" s="78"/>
      <c r="D186" s="78"/>
      <c r="E186" s="78"/>
      <c r="F186" s="78"/>
      <c r="G186" s="78"/>
      <c r="H186" s="78"/>
      <c r="I186" s="78"/>
      <c r="J186" s="78"/>
      <c r="K186" s="78"/>
      <c r="L186" s="86" t="str">
        <f t="shared" si="2"/>
        <v>Corrosion test</v>
      </c>
    </row>
    <row r="187" spans="1:12" x14ac:dyDescent="0.25">
      <c r="A187" s="79" t="s">
        <v>338</v>
      </c>
      <c r="B187" s="79" t="s">
        <v>339</v>
      </c>
      <c r="C187" s="78"/>
      <c r="D187" s="78"/>
      <c r="E187" s="78"/>
      <c r="F187" s="78"/>
      <c r="G187" s="78"/>
      <c r="H187" s="78"/>
      <c r="I187" s="78"/>
      <c r="J187" s="78"/>
      <c r="K187" s="78"/>
      <c r="L187" s="86" t="str">
        <f t="shared" si="2"/>
        <v>Customer</v>
      </c>
    </row>
    <row r="188" spans="1:12" x14ac:dyDescent="0.25">
      <c r="A188" s="79" t="s">
        <v>340</v>
      </c>
      <c r="B188" s="79" t="s">
        <v>341</v>
      </c>
      <c r="C188" s="78"/>
      <c r="D188" s="78"/>
      <c r="E188" s="78"/>
      <c r="F188" s="78"/>
      <c r="G188" s="78"/>
      <c r="H188" s="78"/>
      <c r="I188" s="78"/>
      <c r="J188" s="78"/>
      <c r="K188" s="78"/>
      <c r="L188" s="86" t="str">
        <f t="shared" si="2"/>
        <v>Customer (recipient)</v>
      </c>
    </row>
    <row r="189" spans="1:12" ht="30" x14ac:dyDescent="0.25">
      <c r="A189" s="79" t="s">
        <v>944</v>
      </c>
      <c r="B189" s="79" t="s">
        <v>945</v>
      </c>
      <c r="C189" s="78"/>
      <c r="D189" s="78"/>
      <c r="E189" s="78"/>
      <c r="F189" s="78"/>
      <c r="G189" s="78"/>
      <c r="H189" s="78"/>
      <c r="I189" s="78"/>
      <c r="J189" s="78"/>
      <c r="K189" s="78"/>
      <c r="L189" s="86" t="str">
        <f t="shared" si="2"/>
        <v>Customer-specific part statuses (e.g. part generation version / production status / quality status, etc.)</v>
      </c>
    </row>
    <row r="190" spans="1:12" ht="30" x14ac:dyDescent="0.25">
      <c r="A190" s="79" t="s">
        <v>342</v>
      </c>
      <c r="B190" s="79" t="s">
        <v>343</v>
      </c>
      <c r="C190" s="78"/>
      <c r="D190" s="78"/>
      <c r="E190" s="78"/>
      <c r="F190" s="78"/>
      <c r="G190" s="78"/>
      <c r="H190" s="78"/>
      <c r="I190" s="78"/>
      <c r="J190" s="78"/>
      <c r="K190" s="78"/>
      <c r="L190" s="86" t="str">
        <f t="shared" si="2"/>
        <v>Customer-ready (requirements met or deviations accepted after risk analysis)</v>
      </c>
    </row>
    <row r="191" spans="1:12" x14ac:dyDescent="0.25">
      <c r="A191" s="79" t="s">
        <v>344</v>
      </c>
      <c r="B191" s="79" t="s">
        <v>345</v>
      </c>
      <c r="C191" s="78"/>
      <c r="D191" s="78"/>
      <c r="E191" s="78"/>
      <c r="F191" s="78"/>
      <c r="G191" s="78"/>
      <c r="H191" s="78"/>
      <c r="I191" s="78"/>
      <c r="J191" s="78"/>
      <c r="K191" s="78"/>
      <c r="L191" s="86" t="str">
        <f t="shared" si="2"/>
        <v>Customer-ready/Ready for series production</v>
      </c>
    </row>
    <row r="192" spans="1:12" ht="30" x14ac:dyDescent="0.25">
      <c r="A192" s="79" t="s">
        <v>346</v>
      </c>
      <c r="B192" s="79" t="s">
        <v>347</v>
      </c>
      <c r="C192" s="78"/>
      <c r="D192" s="78"/>
      <c r="E192" s="78"/>
      <c r="F192" s="78"/>
      <c r="G192" s="78"/>
      <c r="H192" s="78"/>
      <c r="I192" s="78"/>
      <c r="J192" s="78"/>
      <c r="K192" s="78"/>
      <c r="L192" s="86" t="str">
        <f t="shared" si="2"/>
        <v xml:space="preserve"> Customer-ready after risk assessment
Updated PPA documentation required</v>
      </c>
    </row>
    <row r="193" spans="1:12" x14ac:dyDescent="0.25">
      <c r="A193" s="79" t="s">
        <v>348</v>
      </c>
      <c r="B193" s="79" t="s">
        <v>349</v>
      </c>
      <c r="C193" s="78"/>
      <c r="D193" s="78"/>
      <c r="E193" s="78"/>
      <c r="F193" s="78"/>
      <c r="G193" s="78"/>
      <c r="H193" s="78"/>
      <c r="I193" s="78"/>
      <c r="J193" s="78"/>
      <c r="K193" s="78"/>
      <c r="L193" s="86" t="str">
        <f t="shared" si="2"/>
        <v>Customer participation desired for process acceptance</v>
      </c>
    </row>
    <row r="194" spans="1:12" x14ac:dyDescent="0.25">
      <c r="A194" s="79" t="s">
        <v>350</v>
      </c>
      <c r="B194" s="79" t="s">
        <v>351</v>
      </c>
      <c r="C194" s="78"/>
      <c r="D194" s="78"/>
      <c r="E194" s="78"/>
      <c r="F194" s="78"/>
      <c r="G194" s="78"/>
      <c r="H194" s="78"/>
      <c r="I194" s="78"/>
      <c r="J194" s="78"/>
      <c r="K194" s="78"/>
      <c r="L194" s="86" t="str">
        <f t="shared" si="2"/>
        <v>Laboratory qualification</v>
      </c>
    </row>
    <row r="195" spans="1:12" x14ac:dyDescent="0.25">
      <c r="A195" s="79" t="s">
        <v>352</v>
      </c>
      <c r="B195" s="79" t="s">
        <v>353</v>
      </c>
      <c r="C195" s="78"/>
      <c r="D195" s="78"/>
      <c r="E195" s="78"/>
      <c r="F195" s="78"/>
      <c r="G195" s="78"/>
      <c r="H195" s="78"/>
      <c r="I195" s="78"/>
      <c r="J195" s="78"/>
      <c r="K195" s="78"/>
      <c r="L195" s="86" t="str">
        <f t="shared" si="2"/>
        <v>Paint technology</v>
      </c>
    </row>
    <row r="196" spans="1:12" ht="30" x14ac:dyDescent="0.25">
      <c r="A196" s="79" t="s">
        <v>354</v>
      </c>
      <c r="B196" s="79" t="s">
        <v>355</v>
      </c>
      <c r="C196" s="78"/>
      <c r="D196" s="78"/>
      <c r="E196" s="78"/>
      <c r="F196" s="78"/>
      <c r="G196" s="78"/>
      <c r="H196" s="78"/>
      <c r="I196" s="78"/>
      <c r="J196" s="78"/>
      <c r="K196" s="78"/>
      <c r="L196" s="86" t="str">
        <f t="shared" ref="L196:L259" si="3">VLOOKUP(A196,A:J,$L$1,FALSE)</f>
        <v>Supplier number/ 
DUNS Code:</v>
      </c>
    </row>
    <row r="197" spans="1:12" x14ac:dyDescent="0.25">
      <c r="A197" s="79" t="s">
        <v>356</v>
      </c>
      <c r="B197" s="79" t="s">
        <v>357</v>
      </c>
      <c r="C197" s="78"/>
      <c r="D197" s="78"/>
      <c r="E197" s="78"/>
      <c r="F197" s="78"/>
      <c r="G197" s="78"/>
      <c r="H197" s="78"/>
      <c r="I197" s="78"/>
      <c r="J197" s="78"/>
      <c r="K197" s="78"/>
      <c r="L197" s="86" t="str">
        <f t="shared" si="3"/>
        <v>Delivery quantity</v>
      </c>
    </row>
    <row r="198" spans="1:12" x14ac:dyDescent="0.25">
      <c r="A198" s="79" t="s">
        <v>358</v>
      </c>
      <c r="B198" s="79" t="s">
        <v>359</v>
      </c>
      <c r="C198" s="78"/>
      <c r="D198" s="78"/>
      <c r="E198" s="78"/>
      <c r="F198" s="78"/>
      <c r="G198" s="78"/>
      <c r="H198" s="78"/>
      <c r="I198" s="78"/>
      <c r="J198" s="78"/>
      <c r="K198" s="78"/>
      <c r="L198" s="86" t="str">
        <f t="shared" si="3"/>
        <v>Delivery note number</v>
      </c>
    </row>
    <row r="199" spans="1:12" x14ac:dyDescent="0.25">
      <c r="A199" s="79" t="s">
        <v>360</v>
      </c>
      <c r="B199" s="79" t="s">
        <v>361</v>
      </c>
      <c r="C199" s="78"/>
      <c r="D199" s="78"/>
      <c r="E199" s="78"/>
      <c r="F199" s="78"/>
      <c r="G199" s="78"/>
      <c r="H199" s="78"/>
      <c r="I199" s="78"/>
      <c r="J199" s="78"/>
      <c r="K199" s="78"/>
      <c r="L199" s="86" t="str">
        <f t="shared" si="3"/>
        <v>Delivery location</v>
      </c>
    </row>
    <row r="200" spans="1:12" x14ac:dyDescent="0.25">
      <c r="A200" s="79" t="s">
        <v>362</v>
      </c>
      <c r="B200" s="79" t="s">
        <v>363</v>
      </c>
      <c r="C200" s="78"/>
      <c r="D200" s="78"/>
      <c r="E200" s="78"/>
      <c r="F200" s="78"/>
      <c r="G200" s="78"/>
      <c r="H200" s="78"/>
      <c r="I200" s="78"/>
      <c r="J200" s="78"/>
      <c r="K200" s="78"/>
      <c r="L200" s="86" t="str">
        <f t="shared" si="3"/>
        <v xml:space="preserve">List of known errors </v>
      </c>
    </row>
    <row r="201" spans="1:12" x14ac:dyDescent="0.25">
      <c r="A201" s="79" t="s">
        <v>988</v>
      </c>
      <c r="B201" s="79" t="s">
        <v>946</v>
      </c>
      <c r="C201" s="78"/>
      <c r="D201" s="78"/>
      <c r="E201" s="78"/>
      <c r="F201" s="78"/>
      <c r="G201" s="78"/>
      <c r="H201" s="78"/>
      <c r="I201" s="78"/>
      <c r="J201" s="78"/>
      <c r="K201" s="78"/>
      <c r="L201" s="86" t="str">
        <f t="shared" si="3"/>
        <v>List with dates for color / variant PPAs</v>
      </c>
    </row>
    <row r="202" spans="1:12" x14ac:dyDescent="0.25">
      <c r="A202" s="79" t="s">
        <v>987</v>
      </c>
      <c r="B202" s="79" t="s">
        <v>364</v>
      </c>
      <c r="C202" s="78"/>
      <c r="D202" s="78"/>
      <c r="E202" s="78"/>
      <c r="F202" s="78"/>
      <c r="G202" s="78"/>
      <c r="H202" s="78"/>
      <c r="I202" s="78"/>
      <c r="J202" s="78"/>
      <c r="K202" s="78"/>
      <c r="L202" s="86" t="str">
        <f t="shared" si="3"/>
        <v>Logistics *1</v>
      </c>
    </row>
    <row r="203" spans="1:12" ht="105" x14ac:dyDescent="0.25">
      <c r="A203" s="79" t="s">
        <v>365</v>
      </c>
      <c r="B203" s="79" t="s">
        <v>366</v>
      </c>
      <c r="C203" s="78"/>
      <c r="D203" s="78"/>
      <c r="E203" s="78"/>
      <c r="F203" s="78"/>
      <c r="G203" s="78"/>
      <c r="H203" s="78"/>
      <c r="I203" s="78"/>
      <c r="J203" s="78"/>
      <c r="K203" s="78"/>
      <c r="L203" s="86" t="str">
        <f t="shared" si="3"/>
        <v>Logistics: if applicable evaluate:
- towards customer
- within the organization
- from supplier
(e.g. transport, packaging specification created; serial packaging in agreed quantity available, no negative quality impacts to expect)</v>
      </c>
    </row>
    <row r="204" spans="1:12" x14ac:dyDescent="0.25">
      <c r="A204" s="79" t="s">
        <v>367</v>
      </c>
      <c r="B204" s="79" t="s">
        <v>368</v>
      </c>
      <c r="C204" s="78"/>
      <c r="D204" s="78"/>
      <c r="E204" s="78"/>
      <c r="F204" s="78"/>
      <c r="G204" s="78"/>
      <c r="H204" s="78"/>
      <c r="I204" s="78"/>
      <c r="J204" s="78"/>
      <c r="K204" s="78"/>
      <c r="L204" s="86" t="str">
        <f t="shared" si="3"/>
        <v>E-mail</v>
      </c>
    </row>
    <row r="205" spans="1:12" x14ac:dyDescent="0.25">
      <c r="A205" s="79" t="s">
        <v>369</v>
      </c>
      <c r="B205" s="79" t="s">
        <v>370</v>
      </c>
      <c r="C205" s="78"/>
      <c r="D205" s="78"/>
      <c r="E205" s="78"/>
      <c r="F205" s="78"/>
      <c r="G205" s="78"/>
      <c r="H205" s="78"/>
      <c r="I205" s="78"/>
      <c r="J205" s="78"/>
      <c r="K205" s="78"/>
      <c r="L205" s="86" t="str">
        <f t="shared" si="3"/>
        <v>Dimension</v>
      </c>
    </row>
    <row r="206" spans="1:12" x14ac:dyDescent="0.25">
      <c r="A206" s="79" t="s">
        <v>985</v>
      </c>
      <c r="B206" s="79" t="s">
        <v>983</v>
      </c>
      <c r="C206" s="78"/>
      <c r="D206" s="78"/>
      <c r="E206" s="78"/>
      <c r="F206" s="78"/>
      <c r="G206" s="78"/>
      <c r="H206" s="78"/>
      <c r="I206" s="78"/>
      <c r="J206" s="78"/>
      <c r="K206" s="78"/>
      <c r="L206" s="86" t="str">
        <f t="shared" si="3"/>
        <v>Dimensionally OK, no rework</v>
      </c>
    </row>
    <row r="207" spans="1:12" x14ac:dyDescent="0.25">
      <c r="A207" s="79" t="s">
        <v>986</v>
      </c>
      <c r="B207" s="79" t="s">
        <v>984</v>
      </c>
      <c r="C207" s="78"/>
      <c r="D207" s="78"/>
      <c r="E207" s="78"/>
      <c r="F207" s="78"/>
      <c r="G207" s="78"/>
      <c r="H207" s="78"/>
      <c r="I207" s="78"/>
      <c r="J207" s="78"/>
      <c r="K207" s="78"/>
      <c r="L207" s="86" t="str">
        <f t="shared" si="3"/>
        <v>Dimensionally OK, with rework or uncritical values NOK</v>
      </c>
    </row>
    <row r="208" spans="1:12" x14ac:dyDescent="0.25">
      <c r="A208" s="79" t="s">
        <v>371</v>
      </c>
      <c r="B208" s="79" t="s">
        <v>372</v>
      </c>
      <c r="C208" s="78"/>
      <c r="D208" s="78"/>
      <c r="E208" s="78"/>
      <c r="F208" s="78"/>
      <c r="G208" s="78"/>
      <c r="H208" s="78"/>
      <c r="I208" s="78"/>
      <c r="J208" s="78"/>
      <c r="K208" s="78"/>
      <c r="L208" s="86" t="str">
        <f t="shared" si="3"/>
        <v>Dimensionally NOK</v>
      </c>
    </row>
    <row r="209" spans="1:12" x14ac:dyDescent="0.25">
      <c r="A209" s="79" t="s">
        <v>373</v>
      </c>
      <c r="B209" s="79" t="s">
        <v>374</v>
      </c>
      <c r="C209" s="78"/>
      <c r="D209" s="78"/>
      <c r="E209" s="78"/>
      <c r="F209" s="78"/>
      <c r="G209" s="78"/>
      <c r="H209" s="78"/>
      <c r="I209" s="78"/>
      <c r="J209" s="78"/>
      <c r="K209" s="78"/>
      <c r="L209" s="86" t="str">
        <f t="shared" si="3"/>
        <v>Material data via IMDS</v>
      </c>
    </row>
    <row r="210" spans="1:12" x14ac:dyDescent="0.25">
      <c r="A210" s="79" t="s">
        <v>375</v>
      </c>
      <c r="B210" s="79" t="s">
        <v>376</v>
      </c>
      <c r="C210" s="78"/>
      <c r="D210" s="78"/>
      <c r="E210" s="78"/>
      <c r="F210" s="78"/>
      <c r="G210" s="78"/>
      <c r="H210" s="78"/>
      <c r="I210" s="78"/>
      <c r="J210" s="78"/>
      <c r="K210" s="78"/>
      <c r="L210" s="86" t="str">
        <f t="shared" si="3"/>
        <v>Mechanical measures</v>
      </c>
    </row>
    <row r="211" spans="1:12" x14ac:dyDescent="0.25">
      <c r="A211" s="79" t="s">
        <v>377</v>
      </c>
      <c r="B211" s="79" t="s">
        <v>378</v>
      </c>
      <c r="C211" s="78"/>
      <c r="D211" s="78"/>
      <c r="E211" s="78"/>
      <c r="F211" s="78"/>
      <c r="G211" s="78"/>
      <c r="H211" s="78"/>
      <c r="I211" s="78"/>
      <c r="J211" s="78"/>
      <c r="K211" s="78"/>
      <c r="L211" s="86" t="str">
        <f t="shared" si="3"/>
        <v>Characteristics assured</v>
      </c>
    </row>
    <row r="212" spans="1:12" x14ac:dyDescent="0.25">
      <c r="A212" s="79" t="s">
        <v>379</v>
      </c>
      <c r="B212" s="79" t="s">
        <v>380</v>
      </c>
      <c r="C212" s="78"/>
      <c r="D212" s="78"/>
      <c r="E212" s="78"/>
      <c r="F212" s="78"/>
      <c r="G212" s="78"/>
      <c r="H212" s="78"/>
      <c r="I212" s="78"/>
      <c r="J212" s="78"/>
      <c r="K212" s="78"/>
      <c r="L212" s="86" t="str">
        <f t="shared" si="3"/>
        <v>Measuring department (optional)</v>
      </c>
    </row>
    <row r="213" spans="1:12" x14ac:dyDescent="0.25">
      <c r="A213" s="79" t="s">
        <v>381</v>
      </c>
      <c r="B213" s="79" t="s">
        <v>382</v>
      </c>
      <c r="C213" s="78"/>
      <c r="D213" s="78"/>
      <c r="E213" s="78"/>
      <c r="F213" s="78"/>
      <c r="G213" s="78"/>
      <c r="H213" s="78"/>
      <c r="I213" s="78"/>
      <c r="J213" s="78"/>
      <c r="K213" s="78"/>
      <c r="L213" s="86" t="str">
        <f t="shared" si="3"/>
        <v>Metallography</v>
      </c>
    </row>
    <row r="214" spans="1:12" x14ac:dyDescent="0.25">
      <c r="A214" s="79" t="s">
        <v>383</v>
      </c>
      <c r="B214" s="79" t="s">
        <v>982</v>
      </c>
      <c r="C214" s="78"/>
      <c r="D214" s="78"/>
      <c r="E214" s="78"/>
      <c r="F214" s="78"/>
      <c r="G214" s="78"/>
      <c r="H214" s="78"/>
      <c r="I214" s="78"/>
      <c r="J214" s="78"/>
      <c r="K214" s="78"/>
      <c r="L214" s="86" t="str">
        <f t="shared" si="3"/>
        <v>At least one production unit accepted *2</v>
      </c>
    </row>
    <row r="215" spans="1:12" x14ac:dyDescent="0.25">
      <c r="A215" s="79" t="s">
        <v>384</v>
      </c>
      <c r="B215" s="79" t="s">
        <v>385</v>
      </c>
      <c r="C215" s="78"/>
      <c r="D215" s="78"/>
      <c r="E215" s="78"/>
      <c r="F215" s="78"/>
      <c r="G215" s="78"/>
      <c r="H215" s="78"/>
      <c r="I215" s="78"/>
      <c r="J215" s="78"/>
      <c r="K215" s="78"/>
      <c r="L215" s="86" t="str">
        <f t="shared" si="3"/>
        <v>Applicable documents for the PPA procedure</v>
      </c>
    </row>
    <row r="216" spans="1:12" x14ac:dyDescent="0.25">
      <c r="A216" s="79" t="s">
        <v>386</v>
      </c>
      <c r="B216" s="79" t="s">
        <v>387</v>
      </c>
      <c r="C216" s="78"/>
      <c r="D216" s="78"/>
      <c r="E216" s="78"/>
      <c r="F216" s="78"/>
      <c r="G216" s="78"/>
      <c r="H216" s="78"/>
      <c r="I216" s="78"/>
      <c r="J216" s="78"/>
      <c r="K216" s="78"/>
      <c r="L216" s="86" t="str">
        <f t="shared" si="3"/>
        <v>Sample including production documentation</v>
      </c>
    </row>
    <row r="217" spans="1:12" x14ac:dyDescent="0.25">
      <c r="A217" s="79" t="s">
        <v>388</v>
      </c>
      <c r="B217" s="79" t="s">
        <v>389</v>
      </c>
      <c r="C217" s="78"/>
      <c r="D217" s="78"/>
      <c r="E217" s="78"/>
      <c r="F217" s="78"/>
      <c r="G217" s="78"/>
      <c r="H217" s="78"/>
      <c r="I217" s="78"/>
      <c r="J217" s="78"/>
      <c r="K217" s="78"/>
      <c r="L217" s="86" t="str">
        <f t="shared" si="3"/>
        <v>Sample weight [kg]</v>
      </c>
    </row>
    <row r="218" spans="1:12" x14ac:dyDescent="0.25">
      <c r="A218" s="79" t="s">
        <v>390</v>
      </c>
      <c r="B218" s="79" t="s">
        <v>391</v>
      </c>
      <c r="C218" s="78"/>
      <c r="D218" s="78"/>
      <c r="E218" s="78"/>
      <c r="F218" s="78"/>
      <c r="G218" s="78"/>
      <c r="H218" s="78"/>
      <c r="I218" s="78"/>
      <c r="J218" s="78"/>
      <c r="K218" s="78"/>
      <c r="L218" s="86" t="str">
        <f t="shared" si="3"/>
        <v>Sample presentation</v>
      </c>
    </row>
    <row r="219" spans="1:12" ht="30" x14ac:dyDescent="0.25">
      <c r="A219" s="79" t="s">
        <v>393</v>
      </c>
      <c r="B219" s="79" t="s">
        <v>394</v>
      </c>
      <c r="C219" s="78"/>
      <c r="D219" s="78"/>
      <c r="E219" s="78"/>
      <c r="F219" s="78"/>
      <c r="G219" s="78"/>
      <c r="H219" s="78"/>
      <c r="I219" s="78"/>
      <c r="J219" s="78"/>
      <c r="K219" s="78"/>
      <c r="L219" s="86" t="str">
        <f t="shared" si="3"/>
        <v>Subsequent requirement
Documents to be submitted about open test areas</v>
      </c>
    </row>
    <row r="220" spans="1:12" x14ac:dyDescent="0.25">
      <c r="A220" s="79" t="s">
        <v>395</v>
      </c>
      <c r="B220" s="79" t="s">
        <v>396</v>
      </c>
      <c r="C220" s="78"/>
      <c r="D220" s="78"/>
      <c r="E220" s="78"/>
      <c r="F220" s="78"/>
      <c r="G220" s="78"/>
      <c r="H220" s="78"/>
      <c r="I220" s="78"/>
      <c r="J220" s="78"/>
      <c r="K220" s="78"/>
      <c r="L220" s="86" t="str">
        <f t="shared" si="3"/>
        <v>Subsequent requirement / reason</v>
      </c>
    </row>
    <row r="221" spans="1:12" x14ac:dyDescent="0.25">
      <c r="A221" s="79" t="s">
        <v>397</v>
      </c>
      <c r="B221" s="79" t="s">
        <v>398</v>
      </c>
      <c r="C221" s="78"/>
      <c r="D221" s="78"/>
      <c r="E221" s="78"/>
      <c r="F221" s="78"/>
      <c r="G221" s="78"/>
      <c r="H221" s="78"/>
      <c r="I221" s="78"/>
      <c r="J221" s="78"/>
      <c r="K221" s="78"/>
      <c r="L221" s="86" t="str">
        <f t="shared" si="3"/>
        <v>Documentation of a process evaluation (e.g. VDA Automotive Spice)</v>
      </c>
    </row>
    <row r="222" spans="1:12" x14ac:dyDescent="0.25">
      <c r="A222" s="79" t="s">
        <v>399</v>
      </c>
      <c r="B222" s="79" t="s">
        <v>400</v>
      </c>
      <c r="C222" s="78"/>
      <c r="D222" s="78"/>
      <c r="E222" s="78"/>
      <c r="F222" s="78"/>
      <c r="G222" s="78"/>
      <c r="H222" s="78"/>
      <c r="I222" s="78"/>
      <c r="J222" s="78"/>
      <c r="K222" s="78"/>
      <c r="L222" s="86" t="str">
        <f t="shared" si="3"/>
        <v>Evidence of compliance with material related customer standards</v>
      </c>
    </row>
    <row r="223" spans="1:12" ht="30" x14ac:dyDescent="0.25">
      <c r="A223" s="79" t="s">
        <v>401</v>
      </c>
      <c r="B223" s="79" t="s">
        <v>402</v>
      </c>
      <c r="C223" s="78"/>
      <c r="D223" s="78"/>
      <c r="E223" s="78"/>
      <c r="F223" s="78"/>
      <c r="G223" s="78"/>
      <c r="H223" s="78"/>
      <c r="I223" s="78"/>
      <c r="J223" s="78"/>
      <c r="K223" s="78"/>
      <c r="L223" s="86" t="str">
        <f t="shared" si="3"/>
        <v>Implementation of the requirements from 6.3 and 6.4, especially the Special Characteristics</v>
      </c>
    </row>
    <row r="224" spans="1:12" x14ac:dyDescent="0.25">
      <c r="A224" s="79" t="s">
        <v>981</v>
      </c>
      <c r="B224" s="79" t="s">
        <v>403</v>
      </c>
      <c r="C224" s="78"/>
      <c r="D224" s="78"/>
      <c r="E224" s="78"/>
      <c r="F224" s="78"/>
      <c r="G224" s="78"/>
      <c r="H224" s="78"/>
      <c r="I224" s="78"/>
      <c r="J224" s="78"/>
      <c r="K224" s="78"/>
      <c r="L224" s="86" t="str">
        <f t="shared" si="3"/>
        <v>Deliverable</v>
      </c>
    </row>
    <row r="225" spans="1:12" x14ac:dyDescent="0.25">
      <c r="A225" s="79" t="s">
        <v>404</v>
      </c>
      <c r="B225" s="79" t="s">
        <v>405</v>
      </c>
      <c r="C225" s="78"/>
      <c r="D225" s="78"/>
      <c r="E225" s="78"/>
      <c r="F225" s="78"/>
      <c r="G225" s="78"/>
      <c r="H225" s="78"/>
      <c r="I225" s="78"/>
      <c r="J225" s="78"/>
      <c r="K225" s="78"/>
      <c r="L225" s="86" t="str">
        <f t="shared" si="3"/>
        <v>Deliverables of production process</v>
      </c>
    </row>
    <row r="226" spans="1:12" x14ac:dyDescent="0.25">
      <c r="A226" s="79" t="s">
        <v>406</v>
      </c>
      <c r="B226" s="79" t="s">
        <v>407</v>
      </c>
      <c r="C226" s="78"/>
      <c r="D226" s="78"/>
      <c r="E226" s="78"/>
      <c r="F226" s="78"/>
      <c r="G226" s="78"/>
      <c r="H226" s="78"/>
      <c r="I226" s="78"/>
      <c r="J226" s="78"/>
      <c r="K226" s="78"/>
      <c r="L226" s="86" t="str">
        <f t="shared" si="3"/>
        <v xml:space="preserve">Evidence of compliance with statutory requirements </v>
      </c>
    </row>
    <row r="227" spans="1:12" x14ac:dyDescent="0.25">
      <c r="A227" s="79" t="s">
        <v>408</v>
      </c>
      <c r="B227" s="79" t="s">
        <v>409</v>
      </c>
      <c r="C227" s="78"/>
      <c r="D227" s="78"/>
      <c r="E227" s="78"/>
      <c r="F227" s="78"/>
      <c r="G227" s="78"/>
      <c r="H227" s="78"/>
      <c r="I227" s="78"/>
      <c r="J227" s="78"/>
      <c r="K227" s="78"/>
      <c r="L227" s="86" t="str">
        <f t="shared" si="3"/>
        <v>Deliverables of product</v>
      </c>
    </row>
    <row r="228" spans="1:12" x14ac:dyDescent="0.25">
      <c r="A228" s="79" t="s">
        <v>410</v>
      </c>
      <c r="B228" s="79" t="s">
        <v>411</v>
      </c>
      <c r="C228" s="78"/>
      <c r="D228" s="78"/>
      <c r="E228" s="78"/>
      <c r="F228" s="78"/>
      <c r="G228" s="78"/>
      <c r="H228" s="78"/>
      <c r="I228" s="78"/>
      <c r="J228" s="78"/>
      <c r="K228" s="78"/>
      <c r="L228" s="86" t="str">
        <f t="shared" si="3"/>
        <v>Deliverables of product development</v>
      </c>
    </row>
    <row r="229" spans="1:12" x14ac:dyDescent="0.25">
      <c r="A229" s="79" t="s">
        <v>412</v>
      </c>
      <c r="B229" s="79" t="s">
        <v>413</v>
      </c>
      <c r="C229" s="78"/>
      <c r="D229" s="78"/>
      <c r="E229" s="78"/>
      <c r="F229" s="78"/>
      <c r="G229" s="78"/>
      <c r="H229" s="78"/>
      <c r="I229" s="78"/>
      <c r="J229" s="78"/>
      <c r="K229" s="78"/>
      <c r="L229" s="86" t="str">
        <f t="shared" si="3"/>
        <v>Deliverables of production process development</v>
      </c>
    </row>
    <row r="230" spans="1:12" x14ac:dyDescent="0.25">
      <c r="A230" s="79" t="s">
        <v>414</v>
      </c>
      <c r="B230" s="79" t="s">
        <v>415</v>
      </c>
      <c r="C230" s="78"/>
      <c r="D230" s="78"/>
      <c r="E230" s="78"/>
      <c r="F230" s="78"/>
      <c r="G230" s="78"/>
      <c r="H230" s="78"/>
      <c r="I230" s="78"/>
      <c r="J230" s="78"/>
      <c r="K230" s="78"/>
      <c r="L230" s="86" t="str">
        <f t="shared" si="3"/>
        <v>Deliverables for software</v>
      </c>
    </row>
    <row r="231" spans="1:12" x14ac:dyDescent="0.25">
      <c r="A231" s="79" t="s">
        <v>416</v>
      </c>
      <c r="B231" s="79" t="s">
        <v>417</v>
      </c>
      <c r="C231" s="78"/>
      <c r="D231" s="78"/>
      <c r="E231" s="78"/>
      <c r="F231" s="78"/>
      <c r="G231" s="78"/>
      <c r="H231" s="78"/>
      <c r="I231" s="78"/>
      <c r="J231" s="78"/>
      <c r="K231" s="78"/>
      <c r="L231" s="86" t="str">
        <f t="shared" si="3"/>
        <v>Deliverables of the validation of the product</v>
      </c>
    </row>
    <row r="232" spans="1:12" x14ac:dyDescent="0.25">
      <c r="A232" s="79" t="s">
        <v>418</v>
      </c>
      <c r="B232" s="79" t="s">
        <v>419</v>
      </c>
      <c r="C232" s="78"/>
      <c r="D232" s="78"/>
      <c r="E232" s="78"/>
      <c r="F232" s="78"/>
      <c r="G232" s="78"/>
      <c r="H232" s="78"/>
      <c r="I232" s="78"/>
      <c r="J232" s="78"/>
      <c r="K232" s="78"/>
      <c r="L232" s="86" t="str">
        <f t="shared" si="3"/>
        <v>Deliverables of the validation of the production process</v>
      </c>
    </row>
    <row r="233" spans="1:12" x14ac:dyDescent="0.25">
      <c r="A233" s="79" t="s">
        <v>420</v>
      </c>
      <c r="B233" s="79" t="s">
        <v>421</v>
      </c>
      <c r="C233" s="78"/>
      <c r="D233" s="78"/>
      <c r="E233" s="78"/>
      <c r="F233" s="78"/>
      <c r="G233" s="78"/>
      <c r="H233" s="78"/>
      <c r="I233" s="78"/>
      <c r="J233" s="78"/>
      <c r="K233" s="78"/>
      <c r="L233" s="86" t="str">
        <f t="shared" si="3"/>
        <v>Deliverable category</v>
      </c>
    </row>
    <row r="234" spans="1:12" x14ac:dyDescent="0.25">
      <c r="A234" s="79" t="s">
        <v>117</v>
      </c>
      <c r="B234" s="79" t="s">
        <v>117</v>
      </c>
      <c r="C234" s="78"/>
      <c r="D234" s="78"/>
      <c r="E234" s="78"/>
      <c r="F234" s="78"/>
      <c r="G234" s="78"/>
      <c r="H234" s="78"/>
      <c r="I234" s="78"/>
      <c r="J234" s="78"/>
      <c r="K234" s="78"/>
      <c r="L234" s="86" t="str">
        <f t="shared" si="3"/>
        <v>Name</v>
      </c>
    </row>
    <row r="235" spans="1:12" x14ac:dyDescent="0.25">
      <c r="A235" s="79" t="s">
        <v>422</v>
      </c>
      <c r="B235" s="79" t="s">
        <v>423</v>
      </c>
      <c r="C235" s="78"/>
      <c r="D235" s="78"/>
      <c r="E235" s="78"/>
      <c r="F235" s="78"/>
      <c r="G235" s="78"/>
      <c r="H235" s="78"/>
      <c r="I235" s="78"/>
      <c r="J235" s="78"/>
      <c r="K235" s="78"/>
      <c r="L235" s="86" t="str">
        <f t="shared" si="3"/>
        <v>Name of organization</v>
      </c>
    </row>
    <row r="236" spans="1:12" x14ac:dyDescent="0.25">
      <c r="A236" s="79" t="s">
        <v>424</v>
      </c>
      <c r="B236" s="79" t="s">
        <v>425</v>
      </c>
      <c r="C236" s="78"/>
      <c r="D236" s="78"/>
      <c r="E236" s="78"/>
      <c r="F236" s="78"/>
      <c r="G236" s="78"/>
      <c r="H236" s="78"/>
      <c r="I236" s="78"/>
      <c r="J236" s="78"/>
      <c r="K236" s="78"/>
      <c r="L236" s="86" t="str">
        <f t="shared" si="3"/>
        <v>Name of customer</v>
      </c>
    </row>
    <row r="237" spans="1:12" x14ac:dyDescent="0.25">
      <c r="A237" s="79" t="s">
        <v>426</v>
      </c>
      <c r="B237" s="79" t="s">
        <v>427</v>
      </c>
      <c r="C237" s="78"/>
      <c r="D237" s="78"/>
      <c r="E237" s="78"/>
      <c r="F237" s="78"/>
      <c r="G237" s="78"/>
      <c r="H237" s="78"/>
      <c r="I237" s="78"/>
      <c r="J237" s="78"/>
      <c r="K237" s="78"/>
      <c r="L237" s="86" t="str">
        <f t="shared" si="3"/>
        <v>New specification</v>
      </c>
    </row>
    <row r="238" spans="1:12" x14ac:dyDescent="0.25">
      <c r="A238" s="79" t="s">
        <v>428</v>
      </c>
      <c r="B238" s="79" t="s">
        <v>429</v>
      </c>
      <c r="C238" s="78"/>
      <c r="D238" s="78"/>
      <c r="E238" s="78"/>
      <c r="F238" s="78"/>
      <c r="G238" s="78"/>
      <c r="H238" s="78"/>
      <c r="I238" s="78"/>
      <c r="J238" s="78"/>
      <c r="K238" s="78"/>
      <c r="L238" s="86" t="str">
        <f t="shared" si="3"/>
        <v>New PPA procedure required</v>
      </c>
    </row>
    <row r="239" spans="1:12" x14ac:dyDescent="0.25">
      <c r="A239" s="79" t="s">
        <v>430</v>
      </c>
      <c r="B239" s="79" t="s">
        <v>431</v>
      </c>
      <c r="C239" s="78"/>
      <c r="D239" s="78"/>
      <c r="E239" s="78"/>
      <c r="F239" s="78"/>
      <c r="G239" s="78"/>
      <c r="H239" s="78"/>
      <c r="I239" s="78"/>
      <c r="J239" s="78"/>
      <c r="K239" s="78"/>
      <c r="L239" s="86" t="str">
        <f t="shared" si="3"/>
        <v>New part</v>
      </c>
    </row>
    <row r="240" spans="1:12" x14ac:dyDescent="0.25">
      <c r="A240" s="79" t="s">
        <v>432</v>
      </c>
      <c r="B240" s="79" t="s">
        <v>433</v>
      </c>
      <c r="C240" s="78"/>
      <c r="D240" s="78"/>
      <c r="E240" s="78"/>
      <c r="F240" s="78"/>
      <c r="G240" s="78"/>
      <c r="H240" s="78"/>
      <c r="I240" s="78"/>
      <c r="J240" s="78"/>
      <c r="K240" s="78"/>
      <c r="L240" s="86" t="str">
        <f t="shared" si="3"/>
        <v>Not applicable</v>
      </c>
    </row>
    <row r="241" spans="1:12" ht="30" x14ac:dyDescent="0.25">
      <c r="A241" s="79" t="s">
        <v>434</v>
      </c>
      <c r="B241" s="79" t="s">
        <v>435</v>
      </c>
      <c r="C241" s="78"/>
      <c r="D241" s="78"/>
      <c r="E241" s="78"/>
      <c r="F241" s="78"/>
      <c r="G241" s="78"/>
      <c r="H241" s="78"/>
      <c r="I241" s="78"/>
      <c r="J241" s="78"/>
      <c r="K241" s="78"/>
      <c r="L241" s="86" t="str">
        <f t="shared" si="3"/>
        <v>Not according to process sequence but no negative quality impacts expected in series production</v>
      </c>
    </row>
    <row r="242" spans="1:12" x14ac:dyDescent="0.25">
      <c r="A242" s="79" t="s">
        <v>974</v>
      </c>
      <c r="B242" s="79" t="s">
        <v>976</v>
      </c>
      <c r="C242" s="78"/>
      <c r="D242" s="78"/>
      <c r="E242" s="78"/>
      <c r="F242" s="78"/>
      <c r="G242" s="78"/>
      <c r="H242" s="78"/>
      <c r="I242" s="78"/>
      <c r="J242" s="78"/>
      <c r="K242" s="78"/>
      <c r="L242" s="86" t="str">
        <f t="shared" si="3"/>
        <v>Not customer-ready / Not ready for series production</v>
      </c>
    </row>
    <row r="243" spans="1:12" ht="30" x14ac:dyDescent="0.25">
      <c r="A243" s="79" t="s">
        <v>975</v>
      </c>
      <c r="B243" s="79" t="s">
        <v>436</v>
      </c>
      <c r="C243" s="78"/>
      <c r="D243" s="78"/>
      <c r="E243" s="78"/>
      <c r="F243" s="78"/>
      <c r="G243" s="78"/>
      <c r="H243" s="78"/>
      <c r="I243" s="78"/>
      <c r="J243" s="78"/>
      <c r="K243" s="78"/>
      <c r="L243" s="86" t="str">
        <f t="shared" si="3"/>
        <v>Not customer-ready / 
Not ready for series production</v>
      </c>
    </row>
    <row r="244" spans="1:12" x14ac:dyDescent="0.25">
      <c r="A244" s="79" t="s">
        <v>437</v>
      </c>
      <c r="B244" s="79" t="s">
        <v>438</v>
      </c>
      <c r="C244" s="78"/>
      <c r="D244" s="78"/>
      <c r="E244" s="78"/>
      <c r="F244" s="78"/>
      <c r="G244" s="78"/>
      <c r="H244" s="78"/>
      <c r="I244" s="78"/>
      <c r="J244" s="78"/>
      <c r="K244" s="78"/>
      <c r="L244" s="86" t="str">
        <f t="shared" si="3"/>
        <v>Not customer-ready or not approved yet</v>
      </c>
    </row>
    <row r="245" spans="1:12" x14ac:dyDescent="0.25">
      <c r="A245" s="79" t="s">
        <v>439</v>
      </c>
      <c r="B245" s="79" t="s">
        <v>440</v>
      </c>
      <c r="C245" s="78"/>
      <c r="D245" s="78"/>
      <c r="E245" s="78"/>
      <c r="F245" s="78"/>
      <c r="G245" s="78"/>
      <c r="H245" s="78"/>
      <c r="I245" s="78"/>
      <c r="J245" s="78"/>
      <c r="K245" s="78"/>
      <c r="L245" s="86" t="str">
        <f t="shared" si="3"/>
        <v>Not capable for assembly</v>
      </c>
    </row>
    <row r="246" spans="1:12" x14ac:dyDescent="0.25">
      <c r="A246" s="79" t="s">
        <v>979</v>
      </c>
      <c r="B246" s="79" t="s">
        <v>980</v>
      </c>
      <c r="C246" s="78"/>
      <c r="D246" s="78"/>
      <c r="E246" s="78"/>
      <c r="F246" s="78"/>
      <c r="G246" s="78"/>
      <c r="H246" s="78"/>
      <c r="I246" s="78"/>
      <c r="J246" s="78"/>
      <c r="K246" s="78"/>
      <c r="L246" s="86" t="str">
        <f t="shared" si="3"/>
        <v>Not available / not accepted</v>
      </c>
    </row>
    <row r="247" spans="1:12" x14ac:dyDescent="0.25">
      <c r="A247" s="79" t="s">
        <v>441</v>
      </c>
      <c r="B247" s="79" t="s">
        <v>442</v>
      </c>
      <c r="C247" s="78"/>
      <c r="D247" s="78"/>
      <c r="E247" s="78"/>
      <c r="F247" s="78"/>
      <c r="G247" s="78"/>
      <c r="H247" s="78"/>
      <c r="I247" s="78"/>
      <c r="J247" s="78"/>
      <c r="K247" s="78"/>
      <c r="L247" s="86" t="str">
        <f t="shared" si="3"/>
        <v>Standards</v>
      </c>
    </row>
    <row r="248" spans="1:12" x14ac:dyDescent="0.25">
      <c r="A248" s="79" t="s">
        <v>443</v>
      </c>
      <c r="B248" s="79" t="s">
        <v>444</v>
      </c>
      <c r="C248" s="78"/>
      <c r="D248" s="78"/>
      <c r="E248" s="78"/>
      <c r="F248" s="78"/>
      <c r="G248" s="78"/>
      <c r="H248" s="78"/>
      <c r="I248" s="78"/>
      <c r="J248" s="78"/>
      <c r="K248" s="78"/>
      <c r="L248" s="86" t="str">
        <f t="shared" si="3"/>
        <v>No.</v>
      </c>
    </row>
    <row r="249" spans="1:12" ht="30" x14ac:dyDescent="0.25">
      <c r="A249" s="79" t="s">
        <v>972</v>
      </c>
      <c r="B249" s="79" t="s">
        <v>973</v>
      </c>
      <c r="C249" s="78"/>
      <c r="D249" s="78"/>
      <c r="E249" s="78"/>
      <c r="F249" s="78"/>
      <c r="G249" s="78"/>
      <c r="H249" s="78"/>
      <c r="I249" s="78"/>
      <c r="J249" s="78"/>
      <c r="K249" s="78"/>
      <c r="L249" s="86" t="str">
        <f t="shared" si="3"/>
        <v>Only partially available / accepted, suitable substitute test equipment available</v>
      </c>
    </row>
    <row r="250" spans="1:12" ht="30" x14ac:dyDescent="0.25">
      <c r="A250" s="79" t="s">
        <v>445</v>
      </c>
      <c r="B250" s="79" t="s">
        <v>446</v>
      </c>
      <c r="C250" s="78"/>
      <c r="D250" s="78"/>
      <c r="E250" s="78"/>
      <c r="F250" s="78"/>
      <c r="G250" s="78"/>
      <c r="H250" s="78"/>
      <c r="I250" s="78"/>
      <c r="J250" s="78"/>
      <c r="K250" s="78"/>
      <c r="L250" s="86" t="str">
        <f t="shared" si="3"/>
        <v>Surface / structure
color / graining</v>
      </c>
    </row>
    <row r="251" spans="1:12" x14ac:dyDescent="0.25">
      <c r="A251" s="79" t="s">
        <v>447</v>
      </c>
      <c r="B251" s="79" t="s">
        <v>448</v>
      </c>
      <c r="C251" s="78"/>
      <c r="D251" s="78"/>
      <c r="E251" s="78"/>
      <c r="F251" s="78"/>
      <c r="G251" s="78"/>
      <c r="H251" s="78"/>
      <c r="I251" s="78"/>
      <c r="J251" s="78"/>
      <c r="K251" s="78"/>
      <c r="L251" s="86" t="str">
        <f t="shared" si="3"/>
        <v>Surface, graining</v>
      </c>
    </row>
    <row r="252" spans="1:12" x14ac:dyDescent="0.25">
      <c r="A252" s="79" t="s">
        <v>449</v>
      </c>
      <c r="B252" s="79" t="s">
        <v>450</v>
      </c>
      <c r="C252" s="78"/>
      <c r="D252" s="78"/>
      <c r="E252" s="78"/>
      <c r="F252" s="78"/>
      <c r="G252" s="78"/>
      <c r="H252" s="78"/>
      <c r="I252" s="78"/>
      <c r="J252" s="78"/>
      <c r="K252" s="78"/>
      <c r="L252" s="86" t="str">
        <f t="shared" si="3"/>
        <v>Surface requirement</v>
      </c>
    </row>
    <row r="253" spans="1:12" x14ac:dyDescent="0.25">
      <c r="A253" s="79" t="s">
        <v>451</v>
      </c>
      <c r="B253" s="79" t="s">
        <v>452</v>
      </c>
      <c r="C253" s="78"/>
      <c r="D253" s="78"/>
      <c r="E253" s="78"/>
      <c r="F253" s="78"/>
      <c r="G253" s="78"/>
      <c r="H253" s="78"/>
      <c r="I253" s="78"/>
      <c r="J253" s="78"/>
      <c r="K253" s="78"/>
      <c r="L253" s="86" t="str">
        <f t="shared" si="3"/>
        <v>Order number</v>
      </c>
    </row>
    <row r="254" spans="1:12" x14ac:dyDescent="0.25">
      <c r="A254" s="79" t="s">
        <v>453</v>
      </c>
      <c r="B254" s="79" t="s">
        <v>454</v>
      </c>
      <c r="C254" s="78"/>
      <c r="D254" s="78"/>
      <c r="E254" s="78"/>
      <c r="F254" s="78"/>
      <c r="G254" s="78"/>
      <c r="H254" s="78"/>
      <c r="I254" s="78"/>
      <c r="J254" s="78"/>
      <c r="K254" s="78"/>
      <c r="L254" s="86" t="str">
        <f t="shared" si="3"/>
        <v>Organization</v>
      </c>
    </row>
    <row r="255" spans="1:12" x14ac:dyDescent="0.25">
      <c r="A255" s="79" t="s">
        <v>453</v>
      </c>
      <c r="B255" s="79" t="s">
        <v>455</v>
      </c>
      <c r="C255" s="78"/>
      <c r="D255" s="78"/>
      <c r="E255" s="78"/>
      <c r="F255" s="78"/>
      <c r="G255" s="78"/>
      <c r="H255" s="78"/>
      <c r="I255" s="78"/>
      <c r="J255" s="78"/>
      <c r="K255" s="78"/>
      <c r="L255" s="86" t="str">
        <f t="shared" si="3"/>
        <v>Organization</v>
      </c>
    </row>
    <row r="256" spans="1:12" x14ac:dyDescent="0.25">
      <c r="A256" s="79" t="s">
        <v>456</v>
      </c>
      <c r="B256" s="79" t="s">
        <v>456</v>
      </c>
      <c r="C256" s="78"/>
      <c r="D256" s="78"/>
      <c r="E256" s="78"/>
      <c r="F256" s="78"/>
      <c r="G256" s="78"/>
      <c r="H256" s="78"/>
      <c r="I256" s="78"/>
      <c r="J256" s="78"/>
      <c r="K256" s="78"/>
      <c r="L256" s="86" t="str">
        <f t="shared" si="3"/>
        <v>Original</v>
      </c>
    </row>
    <row r="257" spans="1:12" x14ac:dyDescent="0.25">
      <c r="A257" s="79" t="s">
        <v>457</v>
      </c>
      <c r="B257" s="79" t="s">
        <v>458</v>
      </c>
      <c r="C257" s="78"/>
      <c r="D257" s="78"/>
      <c r="E257" s="78"/>
      <c r="F257" s="78"/>
      <c r="G257" s="78"/>
      <c r="H257" s="78"/>
      <c r="I257" s="78"/>
      <c r="J257" s="78"/>
      <c r="K257" s="78"/>
      <c r="L257" s="86" t="str">
        <f t="shared" si="3"/>
        <v>Paper form</v>
      </c>
    </row>
    <row r="258" spans="1:12" x14ac:dyDescent="0.25">
      <c r="A258" s="79" t="s">
        <v>459</v>
      </c>
      <c r="B258" s="79" t="s">
        <v>460</v>
      </c>
      <c r="C258" s="78"/>
      <c r="D258" s="78"/>
      <c r="E258" s="78"/>
      <c r="F258" s="78"/>
      <c r="G258" s="78"/>
      <c r="H258" s="78"/>
      <c r="I258" s="78"/>
      <c r="J258" s="78"/>
      <c r="K258" s="78"/>
      <c r="L258" s="86" t="str">
        <f t="shared" si="3"/>
        <v>PDF format</v>
      </c>
    </row>
    <row r="259" spans="1:12" x14ac:dyDescent="0.25">
      <c r="A259" s="79" t="s">
        <v>461</v>
      </c>
      <c r="B259" s="79" t="s">
        <v>462</v>
      </c>
      <c r="C259" s="78"/>
      <c r="D259" s="78"/>
      <c r="E259" s="78"/>
      <c r="F259" s="78"/>
      <c r="G259" s="78"/>
      <c r="H259" s="78"/>
      <c r="I259" s="78"/>
      <c r="J259" s="78"/>
      <c r="K259" s="78"/>
      <c r="L259" s="86" t="str">
        <f t="shared" si="3"/>
        <v>Human Resources</v>
      </c>
    </row>
    <row r="260" spans="1:12" ht="30" x14ac:dyDescent="0.25">
      <c r="A260" s="79" t="s">
        <v>463</v>
      </c>
      <c r="B260" s="79" t="s">
        <v>464</v>
      </c>
      <c r="C260" s="78"/>
      <c r="D260" s="78"/>
      <c r="E260" s="78"/>
      <c r="F260" s="78"/>
      <c r="G260" s="78"/>
      <c r="H260" s="78"/>
      <c r="I260" s="78"/>
      <c r="J260" s="78"/>
      <c r="K260" s="78"/>
      <c r="L260" s="86" t="str">
        <f t="shared" ref="L260:L323" si="4">VLOOKUP(A260,A:J,$L$1,FALSE)</f>
        <v>Only limited personnel available / trained, no negative quality impacts expected *3</v>
      </c>
    </row>
    <row r="261" spans="1:12" ht="60" x14ac:dyDescent="0.25">
      <c r="A261" s="79" t="s">
        <v>465</v>
      </c>
      <c r="B261" s="79" t="s">
        <v>466</v>
      </c>
      <c r="C261" s="78"/>
      <c r="D261" s="78"/>
      <c r="E261" s="78"/>
      <c r="F261" s="78"/>
      <c r="G261" s="78"/>
      <c r="H261" s="78"/>
      <c r="I261" s="78"/>
      <c r="J261" s="78"/>
      <c r="K261" s="78"/>
      <c r="L261" s="86" t="str">
        <f t="shared" si="4"/>
        <v>Only limited personnel available/qualified, no negative quality impacts expected:
- number and qualification still have to be optimized
- work and inspection instructions completely available</v>
      </c>
    </row>
    <row r="262" spans="1:12" x14ac:dyDescent="0.25">
      <c r="A262" s="79" t="s">
        <v>467</v>
      </c>
      <c r="B262" s="79" t="s">
        <v>467</v>
      </c>
      <c r="C262" s="78"/>
      <c r="D262" s="78"/>
      <c r="E262" s="78"/>
      <c r="F262" s="78"/>
      <c r="G262" s="78"/>
      <c r="H262" s="78"/>
      <c r="I262" s="78"/>
      <c r="J262" s="78"/>
      <c r="K262" s="78"/>
      <c r="L262" s="86" t="str">
        <f t="shared" si="4"/>
        <v>Portal</v>
      </c>
    </row>
    <row r="263" spans="1:12" x14ac:dyDescent="0.25">
      <c r="A263" s="79" t="s">
        <v>468</v>
      </c>
      <c r="B263" s="79" t="s">
        <v>469</v>
      </c>
      <c r="C263" s="78"/>
      <c r="D263" s="78"/>
      <c r="E263" s="78"/>
      <c r="F263" s="78"/>
      <c r="G263" s="78"/>
      <c r="H263" s="78"/>
      <c r="I263" s="78"/>
      <c r="J263" s="78"/>
      <c r="K263" s="78"/>
      <c r="L263" s="86" t="str">
        <f t="shared" si="4"/>
        <v>PPA evaluation</v>
      </c>
    </row>
    <row r="264" spans="1:12" x14ac:dyDescent="0.25">
      <c r="A264" s="79" t="s">
        <v>470</v>
      </c>
      <c r="B264" s="79" t="s">
        <v>471</v>
      </c>
      <c r="C264" s="78"/>
      <c r="D264" s="78"/>
      <c r="E264" s="78"/>
      <c r="F264" s="78"/>
      <c r="G264" s="78"/>
      <c r="H264" s="78"/>
      <c r="I264" s="78"/>
      <c r="J264" s="78"/>
      <c r="K264" s="78"/>
      <c r="L264" s="86" t="str">
        <f t="shared" si="4"/>
        <v>PPA status of supply chain</v>
      </c>
    </row>
    <row r="265" spans="1:12" x14ac:dyDescent="0.25">
      <c r="A265" s="79" t="s">
        <v>472</v>
      </c>
      <c r="B265" s="79" t="s">
        <v>473</v>
      </c>
      <c r="C265" s="78"/>
      <c r="D265" s="78"/>
      <c r="E265" s="78"/>
      <c r="F265" s="78"/>
      <c r="G265" s="78"/>
      <c r="H265" s="78"/>
      <c r="I265" s="78"/>
      <c r="J265" s="78"/>
      <c r="K265" s="78"/>
      <c r="L265" s="86" t="str">
        <f t="shared" si="4"/>
        <v>PPA status of supply chain</v>
      </c>
    </row>
    <row r="266" spans="1:12" x14ac:dyDescent="0.25">
      <c r="A266" s="79" t="s">
        <v>474</v>
      </c>
      <c r="B266" s="79" t="s">
        <v>475</v>
      </c>
      <c r="C266" s="78"/>
      <c r="D266" s="78"/>
      <c r="E266" s="78"/>
      <c r="F266" s="78"/>
      <c r="G266" s="78"/>
      <c r="H266" s="78"/>
      <c r="I266" s="78"/>
      <c r="J266" s="78"/>
      <c r="K266" s="78"/>
      <c r="L266" s="86" t="str">
        <f t="shared" si="4"/>
        <v>PPA date</v>
      </c>
    </row>
    <row r="267" spans="1:12" x14ac:dyDescent="0.25">
      <c r="A267" s="79" t="s">
        <v>476</v>
      </c>
      <c r="B267" s="79" t="s">
        <v>477</v>
      </c>
      <c r="C267" s="78"/>
      <c r="D267" s="78"/>
      <c r="E267" s="78"/>
      <c r="F267" s="78"/>
      <c r="G267" s="78"/>
      <c r="H267" s="78"/>
      <c r="I267" s="78"/>
      <c r="J267" s="78"/>
      <c r="K267" s="78"/>
      <c r="L267" s="86" t="str">
        <f t="shared" si="4"/>
        <v>PPA procedure for product family</v>
      </c>
    </row>
    <row r="268" spans="1:12" x14ac:dyDescent="0.25">
      <c r="A268" s="79" t="s">
        <v>478</v>
      </c>
      <c r="B268" s="79" t="s">
        <v>479</v>
      </c>
      <c r="C268" s="78"/>
      <c r="D268" s="78"/>
      <c r="E268" s="78"/>
      <c r="F268" s="78"/>
      <c r="G268" s="78"/>
      <c r="H268" s="78"/>
      <c r="I268" s="78"/>
      <c r="J268" s="78"/>
      <c r="K268" s="78"/>
      <c r="L268" s="86" t="str">
        <f t="shared" si="4"/>
        <v>PPA procedure towards customer closed</v>
      </c>
    </row>
    <row r="269" spans="1:12" x14ac:dyDescent="0.25">
      <c r="A269" s="79" t="s">
        <v>480</v>
      </c>
      <c r="B269" s="79" t="s">
        <v>481</v>
      </c>
      <c r="C269" s="78"/>
      <c r="D269" s="78"/>
      <c r="E269" s="78"/>
      <c r="F269" s="78"/>
      <c r="G269" s="78"/>
      <c r="H269" s="78"/>
      <c r="I269" s="78"/>
      <c r="J269" s="78"/>
      <c r="K269" s="78"/>
      <c r="L269" s="86" t="str">
        <f t="shared" si="4"/>
        <v>Sample extraction plan</v>
      </c>
    </row>
    <row r="270" spans="1:12" x14ac:dyDescent="0.25">
      <c r="A270" s="79" t="s">
        <v>482</v>
      </c>
      <c r="B270" s="79" t="s">
        <v>483</v>
      </c>
      <c r="C270" s="78"/>
      <c r="D270" s="78"/>
      <c r="E270" s="78"/>
      <c r="F270" s="78"/>
      <c r="G270" s="78"/>
      <c r="H270" s="78"/>
      <c r="I270" s="78"/>
      <c r="J270" s="78"/>
      <c r="K270" s="78"/>
      <c r="L270" s="86" t="str">
        <f t="shared" si="4"/>
        <v>Product change</v>
      </c>
    </row>
    <row r="271" spans="1:12" x14ac:dyDescent="0.25">
      <c r="A271" s="79" t="s">
        <v>484</v>
      </c>
      <c r="B271" s="79" t="s">
        <v>485</v>
      </c>
      <c r="C271" s="78"/>
      <c r="D271" s="78"/>
      <c r="E271" s="78"/>
      <c r="F271" s="78"/>
      <c r="G271" s="78"/>
      <c r="H271" s="78"/>
      <c r="I271" s="78"/>
      <c r="J271" s="78"/>
      <c r="K271" s="78"/>
      <c r="L271" s="86" t="str">
        <f t="shared" si="4"/>
        <v>Product-related deliverables</v>
      </c>
    </row>
    <row r="272" spans="1:12" x14ac:dyDescent="0.25">
      <c r="A272" s="79" t="s">
        <v>486</v>
      </c>
      <c r="B272" s="79" t="s">
        <v>487</v>
      </c>
      <c r="C272" s="78"/>
      <c r="D272" s="78"/>
      <c r="E272" s="78"/>
      <c r="F272" s="78"/>
      <c r="G272" s="78"/>
      <c r="H272" s="78"/>
      <c r="I272" s="78"/>
      <c r="J272" s="78"/>
      <c r="K272" s="78"/>
      <c r="L272" s="86" t="str">
        <f t="shared" si="4"/>
        <v>Production date</v>
      </c>
    </row>
    <row r="273" spans="1:12" x14ac:dyDescent="0.25">
      <c r="A273" s="79" t="s">
        <v>488</v>
      </c>
      <c r="B273" s="79" t="s">
        <v>489</v>
      </c>
      <c r="C273" s="78"/>
      <c r="D273" s="78"/>
      <c r="E273" s="78"/>
      <c r="F273" s="78"/>
      <c r="G273" s="78"/>
      <c r="H273" s="78"/>
      <c r="I273" s="78"/>
      <c r="J273" s="78"/>
      <c r="K273" s="78"/>
      <c r="L273" s="86" t="str">
        <f t="shared" si="4"/>
        <v>Production facilities not accepted *2</v>
      </c>
    </row>
    <row r="274" spans="1:12" x14ac:dyDescent="0.25">
      <c r="A274" s="79" t="s">
        <v>490</v>
      </c>
      <c r="B274" s="79" t="s">
        <v>491</v>
      </c>
      <c r="C274" s="78"/>
      <c r="D274" s="78"/>
      <c r="E274" s="78"/>
      <c r="F274" s="78"/>
      <c r="G274" s="78"/>
      <c r="H274" s="78"/>
      <c r="I274" s="78"/>
      <c r="J274" s="78"/>
      <c r="K274" s="78"/>
      <c r="L274" s="86" t="str">
        <f t="shared" si="4"/>
        <v>Production capacity</v>
      </c>
    </row>
    <row r="275" spans="1:12" x14ac:dyDescent="0.25">
      <c r="A275" s="79" t="s">
        <v>492</v>
      </c>
      <c r="B275" s="79" t="s">
        <v>493</v>
      </c>
      <c r="C275" s="78"/>
      <c r="D275" s="78"/>
      <c r="E275" s="78"/>
      <c r="F275" s="78"/>
      <c r="G275" s="78"/>
      <c r="H275" s="78"/>
      <c r="I275" s="78"/>
      <c r="J275" s="78"/>
      <c r="K275" s="78"/>
      <c r="L275" s="86" t="str">
        <f t="shared" si="4"/>
        <v>Control plan (CP)</v>
      </c>
    </row>
    <row r="276" spans="1:12" x14ac:dyDescent="0.25">
      <c r="A276" s="79" t="s">
        <v>494</v>
      </c>
      <c r="B276" s="79" t="s">
        <v>495</v>
      </c>
      <c r="C276" s="78"/>
      <c r="D276" s="78"/>
      <c r="E276" s="78"/>
      <c r="F276" s="78"/>
      <c r="G276" s="78"/>
      <c r="H276" s="78"/>
      <c r="I276" s="78"/>
      <c r="J276" s="78"/>
      <c r="K276" s="78"/>
      <c r="L276" s="86" t="str">
        <f t="shared" si="4"/>
        <v>Production location</v>
      </c>
    </row>
    <row r="277" spans="1:12" x14ac:dyDescent="0.25">
      <c r="A277" s="79" t="s">
        <v>496</v>
      </c>
      <c r="B277" s="79" t="s">
        <v>495</v>
      </c>
      <c r="C277" s="78"/>
      <c r="D277" s="78"/>
      <c r="E277" s="78"/>
      <c r="F277" s="78"/>
      <c r="G277" s="78"/>
      <c r="H277" s="78"/>
      <c r="I277" s="78"/>
      <c r="J277" s="78"/>
      <c r="K277" s="78"/>
      <c r="L277" s="86" t="str">
        <f t="shared" si="4"/>
        <v>Production location</v>
      </c>
    </row>
    <row r="278" spans="1:12" x14ac:dyDescent="0.25">
      <c r="A278" s="79" t="s">
        <v>977</v>
      </c>
      <c r="B278" s="79" t="s">
        <v>978</v>
      </c>
      <c r="C278" s="78"/>
      <c r="D278" s="78"/>
      <c r="E278" s="78"/>
      <c r="F278" s="78"/>
      <c r="G278" s="78"/>
      <c r="H278" s="78"/>
      <c r="I278" s="78"/>
      <c r="J278" s="78"/>
      <c r="K278" s="78"/>
      <c r="L278" s="86" t="str">
        <f t="shared" si="4"/>
        <v>Production quantity permanently reachable with special measures</v>
      </c>
    </row>
    <row r="279" spans="1:12" x14ac:dyDescent="0.25">
      <c r="A279" s="79" t="s">
        <v>970</v>
      </c>
      <c r="B279" s="79" t="s">
        <v>971</v>
      </c>
      <c r="C279" s="78"/>
      <c r="D279" s="78"/>
      <c r="E279" s="78"/>
      <c r="F279" s="78"/>
      <c r="G279" s="78"/>
      <c r="H279" s="78"/>
      <c r="I279" s="78"/>
      <c r="J279" s="78"/>
      <c r="K279" s="78"/>
      <c r="L279" s="86" t="str">
        <f t="shared" si="4"/>
        <v>Production quantity reached / verified</v>
      </c>
    </row>
    <row r="280" spans="1:12" ht="30" x14ac:dyDescent="0.25">
      <c r="A280" s="79" t="s">
        <v>497</v>
      </c>
      <c r="B280" s="79" t="s">
        <v>498</v>
      </c>
      <c r="C280" s="78"/>
      <c r="D280" s="78"/>
      <c r="E280" s="78"/>
      <c r="F280" s="78"/>
      <c r="G280" s="78"/>
      <c r="H280" s="78"/>
      <c r="I280" s="78"/>
      <c r="J280" s="78"/>
      <c r="K280" s="78"/>
      <c r="L280" s="86" t="str">
        <f t="shared" si="4"/>
        <v>Production quantity
not reachable with special measures</v>
      </c>
    </row>
    <row r="281" spans="1:12" x14ac:dyDescent="0.25">
      <c r="A281" s="79" t="s">
        <v>499</v>
      </c>
      <c r="B281" s="79" t="s">
        <v>500</v>
      </c>
      <c r="C281" s="78"/>
      <c r="D281" s="78"/>
      <c r="E281" s="78"/>
      <c r="F281" s="78"/>
      <c r="G281" s="78"/>
      <c r="H281" s="78"/>
      <c r="I281" s="78"/>
      <c r="J281" s="78"/>
      <c r="K281" s="78"/>
      <c r="L281" s="86" t="str">
        <f t="shared" si="4"/>
        <v>Project manager (optional)</v>
      </c>
    </row>
    <row r="282" spans="1:12" x14ac:dyDescent="0.25">
      <c r="A282" s="79" t="s">
        <v>501</v>
      </c>
      <c r="B282" s="79" t="s">
        <v>502</v>
      </c>
      <c r="C282" s="78"/>
      <c r="D282" s="78"/>
      <c r="E282" s="78"/>
      <c r="F282" s="78"/>
      <c r="G282" s="78"/>
      <c r="H282" s="78"/>
      <c r="I282" s="78"/>
      <c r="J282" s="78"/>
      <c r="K282" s="78"/>
      <c r="L282" s="86" t="str">
        <f t="shared" si="4"/>
        <v>Process</v>
      </c>
    </row>
    <row r="283" spans="1:12" x14ac:dyDescent="0.25">
      <c r="A283" s="79" t="s">
        <v>503</v>
      </c>
      <c r="B283" s="79" t="s">
        <v>504</v>
      </c>
      <c r="C283" s="78"/>
      <c r="D283" s="78"/>
      <c r="E283" s="78"/>
      <c r="F283" s="78"/>
      <c r="G283" s="78"/>
      <c r="H283" s="78"/>
      <c r="I283" s="78"/>
      <c r="J283" s="78"/>
      <c r="K283" s="78"/>
      <c r="L283" s="86" t="str">
        <f t="shared" si="4"/>
        <v>Process flowchart</v>
      </c>
    </row>
    <row r="284" spans="1:12" x14ac:dyDescent="0.25">
      <c r="A284" s="79" t="s">
        <v>505</v>
      </c>
      <c r="B284" s="79" t="s">
        <v>506</v>
      </c>
      <c r="C284" s="78"/>
      <c r="D284" s="78"/>
      <c r="E284" s="78"/>
      <c r="F284" s="78"/>
      <c r="G284" s="78"/>
      <c r="H284" s="78"/>
      <c r="I284" s="78"/>
      <c r="J284" s="78"/>
      <c r="K284" s="78"/>
      <c r="L284" s="86" t="str">
        <f t="shared" si="4"/>
        <v>Process acceptance required (see above)</v>
      </c>
    </row>
    <row r="285" spans="1:12" x14ac:dyDescent="0.25">
      <c r="A285" s="79" t="s">
        <v>507</v>
      </c>
      <c r="B285" s="79" t="s">
        <v>508</v>
      </c>
      <c r="C285" s="78"/>
      <c r="D285" s="78"/>
      <c r="E285" s="78"/>
      <c r="F285" s="78"/>
      <c r="G285" s="78"/>
      <c r="H285" s="78"/>
      <c r="I285" s="78"/>
      <c r="J285" s="78"/>
      <c r="K285" s="78"/>
      <c r="L285" s="86" t="str">
        <f t="shared" si="4"/>
        <v>Production process change</v>
      </c>
    </row>
    <row r="286" spans="1:12" x14ac:dyDescent="0.25">
      <c r="A286" s="79" t="s">
        <v>509</v>
      </c>
      <c r="B286" s="79" t="s">
        <v>510</v>
      </c>
      <c r="C286" s="78"/>
      <c r="D286" s="78"/>
      <c r="E286" s="78"/>
      <c r="F286" s="78"/>
      <c r="G286" s="78"/>
      <c r="H286" s="78"/>
      <c r="I286" s="78"/>
      <c r="J286" s="78"/>
      <c r="K286" s="78"/>
      <c r="L286" s="86" t="str">
        <f t="shared" si="4"/>
        <v>Productionprocess-related and general deliverables</v>
      </c>
    </row>
    <row r="287" spans="1:12" x14ac:dyDescent="0.25">
      <c r="A287" s="79" t="s">
        <v>511</v>
      </c>
      <c r="B287" s="79" t="s">
        <v>512</v>
      </c>
      <c r="C287" s="78"/>
      <c r="D287" s="78"/>
      <c r="E287" s="78"/>
      <c r="F287" s="78"/>
      <c r="G287" s="78"/>
      <c r="H287" s="78"/>
      <c r="I287" s="78"/>
      <c r="J287" s="78"/>
      <c r="K287" s="78"/>
      <c r="L287" s="86" t="str">
        <f t="shared" si="4"/>
        <v>Process FMEA</v>
      </c>
    </row>
    <row r="288" spans="1:12" x14ac:dyDescent="0.25">
      <c r="A288" s="79" t="s">
        <v>513</v>
      </c>
      <c r="B288" s="79" t="s">
        <v>514</v>
      </c>
      <c r="C288" s="78"/>
      <c r="D288" s="78"/>
      <c r="E288" s="78"/>
      <c r="F288" s="78"/>
      <c r="G288" s="78"/>
      <c r="H288" s="78"/>
      <c r="I288" s="78"/>
      <c r="J288" s="78"/>
      <c r="K288" s="78"/>
      <c r="L288" s="86" t="str">
        <f t="shared" si="4"/>
        <v>Test/measurement reports or acceptance test reports for gages</v>
      </c>
    </row>
    <row r="289" spans="1:12" x14ac:dyDescent="0.25">
      <c r="A289" s="79" t="s">
        <v>515</v>
      </c>
      <c r="B289" s="79" t="s">
        <v>516</v>
      </c>
      <c r="C289" s="78"/>
      <c r="D289" s="78"/>
      <c r="E289" s="78"/>
      <c r="F289" s="78"/>
      <c r="G289" s="78"/>
      <c r="H289" s="78"/>
      <c r="I289" s="78"/>
      <c r="J289" s="78"/>
      <c r="K289" s="78"/>
      <c r="L289" s="86" t="str">
        <f t="shared" si="4"/>
        <v>Test area</v>
      </c>
    </row>
    <row r="290" spans="1:12" x14ac:dyDescent="0.25">
      <c r="A290" s="79" t="s">
        <v>517</v>
      </c>
      <c r="B290" s="79" t="s">
        <v>518</v>
      </c>
      <c r="C290" s="78"/>
      <c r="D290" s="78"/>
      <c r="E290" s="78"/>
      <c r="F290" s="78"/>
      <c r="G290" s="78"/>
      <c r="H290" s="78"/>
      <c r="I290" s="78"/>
      <c r="J290" s="78"/>
      <c r="K290" s="78"/>
      <c r="L290" s="86" t="str">
        <f t="shared" si="4"/>
        <v>Test equipment</v>
      </c>
    </row>
    <row r="291" spans="1:12" x14ac:dyDescent="0.25">
      <c r="A291" s="79" t="s">
        <v>519</v>
      </c>
      <c r="B291" s="79" t="s">
        <v>520</v>
      </c>
      <c r="C291" s="78"/>
      <c r="D291" s="78"/>
      <c r="E291" s="78"/>
      <c r="F291" s="78"/>
      <c r="G291" s="78"/>
      <c r="H291" s="78"/>
      <c r="I291" s="78"/>
      <c r="J291" s="78"/>
      <c r="K291" s="78"/>
      <c r="L291" s="86" t="str">
        <f t="shared" si="4"/>
        <v>Measurement equipment analysis studies product and production process</v>
      </c>
    </row>
    <row r="292" spans="1:12" x14ac:dyDescent="0.25">
      <c r="A292" s="79" t="s">
        <v>521</v>
      </c>
      <c r="B292" s="79" t="s">
        <v>522</v>
      </c>
      <c r="C292" s="78"/>
      <c r="D292" s="78"/>
      <c r="E292" s="78"/>
      <c r="F292" s="78"/>
      <c r="G292" s="78"/>
      <c r="H292" s="78"/>
      <c r="I292" s="78"/>
      <c r="J292" s="78"/>
      <c r="K292" s="78"/>
      <c r="L292" s="86" t="str">
        <f t="shared" si="4"/>
        <v>Test equipment list for product and production process</v>
      </c>
    </row>
    <row r="293" spans="1:12" x14ac:dyDescent="0.25">
      <c r="A293" s="79" t="s">
        <v>523</v>
      </c>
      <c r="B293" s="79" t="s">
        <v>524</v>
      </c>
      <c r="C293" s="78"/>
      <c r="D293" s="78"/>
      <c r="E293" s="78"/>
      <c r="F293" s="78"/>
      <c r="G293" s="78"/>
      <c r="H293" s="78"/>
      <c r="I293" s="78"/>
      <c r="J293" s="78"/>
      <c r="K293" s="78"/>
      <c r="L293" s="86" t="str">
        <f t="shared" si="4"/>
        <v>Tests by customer</v>
      </c>
    </row>
    <row r="294" spans="1:12" x14ac:dyDescent="0.25">
      <c r="A294" s="79" t="s">
        <v>525</v>
      </c>
      <c r="B294" s="79" t="s">
        <v>526</v>
      </c>
      <c r="C294" s="78"/>
      <c r="D294" s="78"/>
      <c r="E294" s="78"/>
      <c r="F294" s="78"/>
      <c r="G294" s="78"/>
      <c r="H294" s="78"/>
      <c r="I294" s="78"/>
      <c r="J294" s="78"/>
      <c r="K294" s="78"/>
      <c r="L294" s="86" t="str">
        <f t="shared" si="4"/>
        <v>Test regulations</v>
      </c>
    </row>
    <row r="295" spans="1:12" x14ac:dyDescent="0.25">
      <c r="A295" s="79" t="s">
        <v>527</v>
      </c>
      <c r="B295" s="79" t="s">
        <v>528</v>
      </c>
      <c r="C295" s="78"/>
      <c r="D295" s="78"/>
      <c r="E295" s="78"/>
      <c r="F295" s="78"/>
      <c r="G295" s="78"/>
      <c r="H295" s="78"/>
      <c r="I295" s="78"/>
      <c r="J295" s="78"/>
      <c r="K295" s="78"/>
      <c r="L295" s="86" t="str">
        <f t="shared" si="4"/>
        <v>Negative quality impacts possible</v>
      </c>
    </row>
    <row r="296" spans="1:12" x14ac:dyDescent="0.25">
      <c r="A296" s="79" t="s">
        <v>529</v>
      </c>
      <c r="B296" s="79" t="s">
        <v>530</v>
      </c>
      <c r="C296" s="78"/>
      <c r="D296" s="78"/>
      <c r="E296" s="78"/>
      <c r="F296" s="78"/>
      <c r="G296" s="78"/>
      <c r="H296" s="78"/>
      <c r="I296" s="78"/>
      <c r="J296" s="78"/>
      <c r="K296" s="78"/>
      <c r="L296" s="86" t="str">
        <f t="shared" si="4"/>
        <v>Quality management</v>
      </c>
    </row>
    <row r="297" spans="1:12" ht="30" x14ac:dyDescent="0.25">
      <c r="A297" s="79" t="s">
        <v>947</v>
      </c>
      <c r="B297" s="79" t="s">
        <v>531</v>
      </c>
      <c r="C297" s="78"/>
      <c r="D297" s="78"/>
      <c r="E297" s="78"/>
      <c r="F297" s="78"/>
      <c r="G297" s="78"/>
      <c r="H297" s="78"/>
      <c r="I297" s="78"/>
      <c r="J297" s="78"/>
      <c r="K297" s="78"/>
      <c r="L297" s="86" t="str">
        <f t="shared" si="4"/>
        <v xml:space="preserve">Reference to contractually stipulated quality requirements </v>
      </c>
    </row>
    <row r="298" spans="1:12" x14ac:dyDescent="0.25">
      <c r="A298" s="79" t="s">
        <v>532</v>
      </c>
      <c r="B298" s="79" t="s">
        <v>533</v>
      </c>
      <c r="C298" s="78"/>
      <c r="D298" s="78"/>
      <c r="E298" s="78"/>
      <c r="F298" s="78"/>
      <c r="G298" s="78"/>
      <c r="H298" s="78"/>
      <c r="I298" s="78"/>
      <c r="J298" s="78"/>
      <c r="K298" s="78"/>
      <c r="L298" s="86" t="str">
        <f t="shared" si="4"/>
        <v>Reference report number of customer</v>
      </c>
    </row>
    <row r="299" spans="1:12" x14ac:dyDescent="0.25">
      <c r="A299" s="79" t="s">
        <v>534</v>
      </c>
      <c r="B299" s="79" t="s">
        <v>535</v>
      </c>
      <c r="C299" s="78"/>
      <c r="D299" s="78"/>
      <c r="E299" s="78"/>
      <c r="F299" s="78"/>
      <c r="G299" s="78"/>
      <c r="H299" s="78"/>
      <c r="I299" s="78"/>
      <c r="J299" s="78"/>
      <c r="K299" s="78"/>
      <c r="L299" s="86" t="str">
        <f t="shared" si="4"/>
        <v>Reference report number of organization</v>
      </c>
    </row>
    <row r="300" spans="1:12" x14ac:dyDescent="0.25">
      <c r="A300" s="79" t="s">
        <v>536</v>
      </c>
      <c r="B300" s="79" t="s">
        <v>537</v>
      </c>
      <c r="C300" s="78"/>
      <c r="D300" s="78"/>
      <c r="E300" s="78"/>
      <c r="F300" s="78"/>
      <c r="G300" s="78"/>
      <c r="H300" s="78"/>
      <c r="I300" s="78"/>
      <c r="J300" s="78"/>
      <c r="K300" s="78"/>
      <c r="L300" s="86" t="str">
        <f t="shared" si="4"/>
        <v>Master sample</v>
      </c>
    </row>
    <row r="301" spans="1:12" x14ac:dyDescent="0.25">
      <c r="A301" s="79" t="s">
        <v>538</v>
      </c>
      <c r="B301" s="79" t="s">
        <v>539</v>
      </c>
      <c r="C301" s="78"/>
      <c r="D301" s="78"/>
      <c r="E301" s="78"/>
      <c r="F301" s="78"/>
      <c r="G301" s="78"/>
      <c r="H301" s="78"/>
      <c r="I301" s="78"/>
      <c r="J301" s="78"/>
      <c r="K301" s="78"/>
      <c r="L301" s="86" t="str">
        <f t="shared" si="4"/>
        <v>Requalification</v>
      </c>
    </row>
    <row r="302" spans="1:12" x14ac:dyDescent="0.25">
      <c r="A302" s="79" t="s">
        <v>540</v>
      </c>
      <c r="B302" s="79" t="s">
        <v>541</v>
      </c>
      <c r="C302" s="78"/>
      <c r="D302" s="78"/>
      <c r="E302" s="78"/>
      <c r="F302" s="78"/>
      <c r="G302" s="78"/>
      <c r="H302" s="78"/>
      <c r="I302" s="78"/>
      <c r="J302" s="78"/>
      <c r="K302" s="78"/>
      <c r="L302" s="86" t="str">
        <f t="shared" si="4"/>
        <v>Risk assessment</v>
      </c>
    </row>
    <row r="303" spans="1:12" x14ac:dyDescent="0.25">
      <c r="A303" s="79" t="s">
        <v>542</v>
      </c>
      <c r="B303" s="79" t="s">
        <v>543</v>
      </c>
      <c r="C303" s="78"/>
      <c r="D303" s="78"/>
      <c r="E303" s="78"/>
      <c r="F303" s="78"/>
      <c r="G303" s="78"/>
      <c r="H303" s="78"/>
      <c r="I303" s="78"/>
      <c r="J303" s="78"/>
      <c r="K303" s="78"/>
      <c r="L303" s="86" t="str">
        <f t="shared" si="4"/>
        <v>Raw part measurement</v>
      </c>
    </row>
    <row r="304" spans="1:12" x14ac:dyDescent="0.25">
      <c r="A304" s="79" t="s">
        <v>545</v>
      </c>
      <c r="B304" s="79" t="s">
        <v>546</v>
      </c>
      <c r="C304" s="78"/>
      <c r="D304" s="78"/>
      <c r="E304" s="78"/>
      <c r="F304" s="78"/>
      <c r="G304" s="78"/>
      <c r="H304" s="78"/>
      <c r="I304" s="78"/>
      <c r="J304" s="78"/>
      <c r="K304" s="78"/>
      <c r="L304" s="86" t="str">
        <f t="shared" si="4"/>
        <v>Part Number</v>
      </c>
    </row>
    <row r="305" spans="1:12" x14ac:dyDescent="0.25">
      <c r="A305" s="79" t="s">
        <v>547</v>
      </c>
      <c r="B305" s="79" t="s">
        <v>548</v>
      </c>
      <c r="C305" s="78"/>
      <c r="D305" s="78"/>
      <c r="E305" s="78"/>
      <c r="F305" s="78"/>
      <c r="G305" s="78"/>
      <c r="H305" s="78"/>
      <c r="I305" s="78"/>
      <c r="J305" s="78"/>
      <c r="K305" s="78"/>
      <c r="L305" s="86" t="str">
        <f t="shared" si="4"/>
        <v>Sections</v>
      </c>
    </row>
    <row r="306" spans="1:12" x14ac:dyDescent="0.25">
      <c r="A306" s="79" t="s">
        <v>549</v>
      </c>
      <c r="B306" s="79" t="s">
        <v>550</v>
      </c>
      <c r="C306" s="78"/>
      <c r="D306" s="78"/>
      <c r="E306" s="78"/>
      <c r="F306" s="78"/>
      <c r="G306" s="78"/>
      <c r="H306" s="78"/>
      <c r="I306" s="78"/>
      <c r="J306" s="78"/>
      <c r="K306" s="78"/>
      <c r="L306" s="86" t="str">
        <f t="shared" si="4"/>
        <v>Step 1</v>
      </c>
    </row>
    <row r="307" spans="1:12" x14ac:dyDescent="0.25">
      <c r="A307" s="79" t="s">
        <v>551</v>
      </c>
      <c r="B307" s="79" t="s">
        <v>552</v>
      </c>
      <c r="C307" s="78"/>
      <c r="D307" s="78"/>
      <c r="E307" s="78"/>
      <c r="F307" s="78"/>
      <c r="G307" s="78"/>
      <c r="H307" s="78"/>
      <c r="I307" s="78"/>
      <c r="J307" s="78"/>
      <c r="K307" s="78"/>
      <c r="L307" s="86" t="str">
        <f t="shared" si="4"/>
        <v>Step 2</v>
      </c>
    </row>
    <row r="308" spans="1:12" x14ac:dyDescent="0.25">
      <c r="A308" s="79" t="s">
        <v>553</v>
      </c>
      <c r="B308" s="79" t="s">
        <v>554</v>
      </c>
      <c r="C308" s="78"/>
      <c r="D308" s="78"/>
      <c r="E308" s="78"/>
      <c r="F308" s="78"/>
      <c r="G308" s="78"/>
      <c r="H308" s="78"/>
      <c r="I308" s="78"/>
      <c r="J308" s="78"/>
      <c r="K308" s="78"/>
      <c r="L308" s="86" t="str">
        <f t="shared" si="4"/>
        <v>Step 3</v>
      </c>
    </row>
    <row r="309" spans="1:12" x14ac:dyDescent="0.25">
      <c r="A309" s="79" t="s">
        <v>555</v>
      </c>
      <c r="B309" s="79" t="s">
        <v>556</v>
      </c>
      <c r="C309" s="78"/>
      <c r="D309" s="78"/>
      <c r="E309" s="78"/>
      <c r="F309" s="78"/>
      <c r="G309" s="78"/>
      <c r="H309" s="78"/>
      <c r="I309" s="78"/>
      <c r="J309" s="78"/>
      <c r="K309" s="78"/>
      <c r="L309" s="86" t="str">
        <f t="shared" si="4"/>
        <v>Step 4</v>
      </c>
    </row>
    <row r="310" spans="1:12" x14ac:dyDescent="0.25">
      <c r="A310" s="79" t="s">
        <v>557</v>
      </c>
      <c r="B310" s="79" t="s">
        <v>558</v>
      </c>
      <c r="C310" s="78"/>
      <c r="D310" s="78"/>
      <c r="E310" s="78"/>
      <c r="F310" s="78"/>
      <c r="G310" s="78"/>
      <c r="H310" s="78"/>
      <c r="I310" s="78"/>
      <c r="J310" s="78"/>
      <c r="K310" s="78"/>
      <c r="L310" s="86" t="str">
        <f t="shared" si="4"/>
        <v>Step for stepped PPA procedure</v>
      </c>
    </row>
    <row r="311" spans="1:12" x14ac:dyDescent="0.25">
      <c r="A311" s="79" t="s">
        <v>559</v>
      </c>
      <c r="B311" s="79" t="s">
        <v>560</v>
      </c>
      <c r="C311" s="78"/>
      <c r="D311" s="78"/>
      <c r="E311" s="78"/>
      <c r="F311" s="78"/>
      <c r="G311" s="78"/>
      <c r="H311" s="78"/>
      <c r="I311" s="78"/>
      <c r="J311" s="78"/>
      <c r="K311" s="78"/>
      <c r="L311" s="86" t="str">
        <f t="shared" si="4"/>
        <v>Self-assessment of organization</v>
      </c>
    </row>
    <row r="312" spans="1:12" x14ac:dyDescent="0.25">
      <c r="A312" s="79" t="s">
        <v>561</v>
      </c>
      <c r="B312" s="79" t="s">
        <v>562</v>
      </c>
      <c r="C312" s="78"/>
      <c r="D312" s="78"/>
      <c r="E312" s="78"/>
      <c r="F312" s="78"/>
      <c r="G312" s="78"/>
      <c r="H312" s="78"/>
      <c r="I312" s="78"/>
      <c r="J312" s="78"/>
      <c r="K312" s="78"/>
      <c r="L312" s="86" t="str">
        <f t="shared" si="4"/>
        <v xml:space="preserve">Self-assessment product </v>
      </c>
    </row>
    <row r="313" spans="1:12" x14ac:dyDescent="0.25">
      <c r="A313" s="79" t="s">
        <v>563</v>
      </c>
      <c r="B313" s="79" t="s">
        <v>564</v>
      </c>
      <c r="C313" s="78"/>
      <c r="D313" s="78"/>
      <c r="E313" s="78"/>
      <c r="F313" s="78"/>
      <c r="G313" s="78"/>
      <c r="H313" s="78"/>
      <c r="I313" s="78"/>
      <c r="J313" s="78"/>
      <c r="K313" s="78"/>
      <c r="L313" s="86" t="str">
        <f t="shared" si="4"/>
        <v xml:space="preserve">Self-assessment for product, process, SW (if appl.) </v>
      </c>
    </row>
    <row r="314" spans="1:12" x14ac:dyDescent="0.25">
      <c r="A314" s="79" t="s">
        <v>565</v>
      </c>
      <c r="B314" s="79" t="s">
        <v>566</v>
      </c>
      <c r="C314" s="78"/>
      <c r="D314" s="78"/>
      <c r="E314" s="78"/>
      <c r="F314" s="78"/>
      <c r="G314" s="78"/>
      <c r="H314" s="78"/>
      <c r="I314" s="78"/>
      <c r="J314" s="78"/>
      <c r="K314" s="78"/>
      <c r="L314" s="86" t="str">
        <f t="shared" si="4"/>
        <v xml:space="preserve">Self-assessment production process </v>
      </c>
    </row>
    <row r="315" spans="1:12" ht="30" x14ac:dyDescent="0.25">
      <c r="A315" s="79" t="s">
        <v>567</v>
      </c>
      <c r="B315" s="79" t="s">
        <v>568</v>
      </c>
      <c r="C315" s="78"/>
      <c r="D315" s="78"/>
      <c r="E315" s="78"/>
      <c r="F315" s="78"/>
      <c r="G315" s="78"/>
      <c r="H315" s="78"/>
      <c r="I315" s="78"/>
      <c r="J315" s="78"/>
      <c r="K315" s="78"/>
      <c r="L315" s="86" t="str">
        <f t="shared" si="4"/>
        <v>Series material
acc. to specification</v>
      </c>
    </row>
    <row r="316" spans="1:12" ht="30" x14ac:dyDescent="0.25">
      <c r="A316" s="79" t="s">
        <v>569</v>
      </c>
      <c r="B316" s="79" t="s">
        <v>570</v>
      </c>
      <c r="C316" s="78"/>
      <c r="D316" s="78"/>
      <c r="E316" s="78"/>
      <c r="F316" s="78"/>
      <c r="G316" s="78"/>
      <c r="H316" s="78"/>
      <c r="I316" s="78"/>
      <c r="J316" s="78"/>
      <c r="K316" s="78"/>
      <c r="L316" s="86" t="str">
        <f t="shared" si="4"/>
        <v>Series tool
accepted</v>
      </c>
    </row>
    <row r="317" spans="1:12" ht="30" x14ac:dyDescent="0.25">
      <c r="A317" s="79" t="s">
        <v>571</v>
      </c>
      <c r="B317" s="79" t="s">
        <v>572</v>
      </c>
      <c r="C317" s="78"/>
      <c r="D317" s="78"/>
      <c r="E317" s="78"/>
      <c r="F317" s="78"/>
      <c r="G317" s="78"/>
      <c r="H317" s="78"/>
      <c r="I317" s="78"/>
      <c r="J317" s="78"/>
      <c r="K317" s="78"/>
      <c r="L317" s="86" t="str">
        <f t="shared" si="4"/>
        <v>Series tool / small series tool available, optimization(s) still necessary, but no negative quality impacts expected in series production</v>
      </c>
    </row>
    <row r="318" spans="1:12" x14ac:dyDescent="0.25">
      <c r="A318" s="79" t="s">
        <v>573</v>
      </c>
      <c r="B318" s="79" t="s">
        <v>574</v>
      </c>
      <c r="C318" s="78"/>
      <c r="D318" s="78"/>
      <c r="E318" s="78"/>
      <c r="F318" s="78"/>
      <c r="G318" s="78"/>
      <c r="H318" s="78"/>
      <c r="I318" s="78"/>
      <c r="J318" s="78"/>
      <c r="K318" s="78"/>
      <c r="L318" s="86" t="str">
        <f t="shared" si="4"/>
        <v>Directed parts</v>
      </c>
    </row>
    <row r="319" spans="1:12" x14ac:dyDescent="0.25">
      <c r="A319" s="79" t="s">
        <v>575</v>
      </c>
      <c r="B319" s="79" t="s">
        <v>576</v>
      </c>
      <c r="C319" s="78"/>
      <c r="D319" s="78"/>
      <c r="E319" s="78"/>
      <c r="F319" s="78"/>
      <c r="G319" s="78"/>
      <c r="H319" s="78"/>
      <c r="I319" s="78"/>
      <c r="J319" s="78"/>
      <c r="K319" s="78"/>
      <c r="L319" s="86" t="str">
        <f t="shared" si="4"/>
        <v>Directed parts with Q-responsibility of organization</v>
      </c>
    </row>
    <row r="320" spans="1:12" x14ac:dyDescent="0.25">
      <c r="A320" s="79" t="s">
        <v>577</v>
      </c>
      <c r="B320" s="79" t="s">
        <v>578</v>
      </c>
      <c r="C320" s="78"/>
      <c r="D320" s="78"/>
      <c r="E320" s="78"/>
      <c r="F320" s="78"/>
      <c r="G320" s="78"/>
      <c r="H320" s="78"/>
      <c r="I320" s="78"/>
      <c r="J320" s="78"/>
      <c r="K320" s="78"/>
      <c r="L320" s="86" t="str">
        <f t="shared" si="4"/>
        <v>Directed parts with Q-responsibility of customer</v>
      </c>
    </row>
    <row r="321" spans="1:12" x14ac:dyDescent="0.25">
      <c r="A321" s="79" t="s">
        <v>579</v>
      </c>
      <c r="B321" s="79" t="s">
        <v>580</v>
      </c>
      <c r="C321" s="78"/>
      <c r="D321" s="78"/>
      <c r="E321" s="78"/>
      <c r="F321" s="78"/>
      <c r="G321" s="78"/>
      <c r="H321" s="78"/>
      <c r="I321" s="78"/>
      <c r="J321" s="78"/>
      <c r="K321" s="78"/>
      <c r="L321" s="86" t="str">
        <f t="shared" si="4"/>
        <v>Are alternative deliveries provided for</v>
      </c>
    </row>
    <row r="322" spans="1:12" x14ac:dyDescent="0.25">
      <c r="A322" s="79" t="s">
        <v>581</v>
      </c>
      <c r="B322" s="79" t="s">
        <v>582</v>
      </c>
      <c r="C322" s="78"/>
      <c r="D322" s="78"/>
      <c r="E322" s="78"/>
      <c r="F322" s="78"/>
      <c r="G322" s="78"/>
      <c r="H322" s="78"/>
      <c r="I322" s="78"/>
      <c r="J322" s="78"/>
      <c r="K322" s="78"/>
      <c r="L322" s="86" t="str">
        <f t="shared" si="4"/>
        <v>Are deviating machines or processes planned</v>
      </c>
    </row>
    <row r="323" spans="1:12" x14ac:dyDescent="0.25">
      <c r="A323" s="79" t="s">
        <v>414</v>
      </c>
      <c r="B323" s="79" t="s">
        <v>583</v>
      </c>
      <c r="C323" s="78"/>
      <c r="D323" s="78"/>
      <c r="E323" s="78"/>
      <c r="F323" s="78"/>
      <c r="G323" s="78"/>
      <c r="H323" s="78"/>
      <c r="I323" s="78"/>
      <c r="J323" s="78"/>
      <c r="K323" s="78"/>
      <c r="L323" s="86" t="str">
        <f t="shared" si="4"/>
        <v>Deliverables for software</v>
      </c>
    </row>
    <row r="324" spans="1:12" x14ac:dyDescent="0.25">
      <c r="A324" s="79" t="s">
        <v>584</v>
      </c>
      <c r="B324" s="79" t="s">
        <v>585</v>
      </c>
      <c r="C324" s="78"/>
      <c r="D324" s="78"/>
      <c r="E324" s="78"/>
      <c r="F324" s="78"/>
      <c r="G324" s="78"/>
      <c r="H324" s="78"/>
      <c r="I324" s="78"/>
      <c r="J324" s="78"/>
      <c r="K324" s="78"/>
      <c r="L324" s="86" t="str">
        <f t="shared" ref="L324:L387" si="5">VLOOKUP(A324,A:J,$L$1,FALSE)</f>
        <v>Software approval</v>
      </c>
    </row>
    <row r="325" spans="1:12" x14ac:dyDescent="0.25">
      <c r="A325" s="79" t="s">
        <v>586</v>
      </c>
      <c r="B325" s="79" t="s">
        <v>587</v>
      </c>
      <c r="C325" s="78"/>
      <c r="D325" s="78"/>
      <c r="E325" s="78"/>
      <c r="F325" s="78"/>
      <c r="G325" s="78"/>
      <c r="H325" s="78"/>
      <c r="I325" s="78"/>
      <c r="J325" s="78"/>
      <c r="K325" s="78"/>
      <c r="L325" s="86" t="str">
        <f t="shared" si="5"/>
        <v>Software approval required</v>
      </c>
    </row>
    <row r="326" spans="1:12" x14ac:dyDescent="0.25">
      <c r="A326" s="79" t="s">
        <v>588</v>
      </c>
      <c r="B326" s="79" t="s">
        <v>589</v>
      </c>
      <c r="C326" s="78"/>
      <c r="D326" s="78"/>
      <c r="E326" s="78"/>
      <c r="F326" s="78"/>
      <c r="G326" s="78"/>
      <c r="H326" s="78"/>
      <c r="I326" s="78"/>
      <c r="J326" s="78"/>
      <c r="K326" s="78"/>
      <c r="L326" s="86" t="str">
        <f t="shared" si="5"/>
        <v>Software version</v>
      </c>
    </row>
    <row r="327" spans="1:12" x14ac:dyDescent="0.25">
      <c r="A327" s="79" t="s">
        <v>590</v>
      </c>
      <c r="B327" s="79" t="s">
        <v>591</v>
      </c>
      <c r="C327" s="78"/>
      <c r="D327" s="78"/>
      <c r="E327" s="78"/>
      <c r="F327" s="78"/>
      <c r="G327" s="78"/>
      <c r="H327" s="78"/>
      <c r="I327" s="78"/>
      <c r="J327" s="78"/>
      <c r="K327" s="78"/>
      <c r="L327" s="86" t="str">
        <f t="shared" si="5"/>
        <v>Other</v>
      </c>
    </row>
    <row r="328" spans="1:12" ht="30" x14ac:dyDescent="0.25">
      <c r="A328" s="79" t="s">
        <v>592</v>
      </c>
      <c r="B328" s="79" t="s">
        <v>593</v>
      </c>
      <c r="C328" s="78"/>
      <c r="D328" s="78"/>
      <c r="E328" s="78"/>
      <c r="F328" s="78"/>
      <c r="G328" s="78"/>
      <c r="H328" s="78"/>
      <c r="I328" s="78"/>
      <c r="J328" s="78"/>
      <c r="K328" s="78"/>
      <c r="L328" s="86" t="str">
        <f t="shared" si="5"/>
        <v>Speci-
fication met</v>
      </c>
    </row>
    <row r="329" spans="1:12" x14ac:dyDescent="0.25">
      <c r="A329" s="79" t="s">
        <v>595</v>
      </c>
      <c r="B329" s="79" t="s">
        <v>596</v>
      </c>
      <c r="C329" s="78"/>
      <c r="D329" s="78"/>
      <c r="E329" s="78"/>
      <c r="F329" s="78"/>
      <c r="G329" s="78"/>
      <c r="H329" s="78"/>
      <c r="I329" s="78"/>
      <c r="J329" s="78"/>
      <c r="K329" s="78"/>
      <c r="L329" s="86" t="str">
        <f t="shared" si="5"/>
        <v>Standard gage report</v>
      </c>
    </row>
    <row r="330" spans="1:12" x14ac:dyDescent="0.25">
      <c r="A330" s="79" t="s">
        <v>597</v>
      </c>
      <c r="B330" s="79" t="s">
        <v>598</v>
      </c>
      <c r="C330" s="78"/>
      <c r="D330" s="78"/>
      <c r="E330" s="78"/>
      <c r="F330" s="78"/>
      <c r="G330" s="78"/>
      <c r="H330" s="78"/>
      <c r="I330" s="78"/>
      <c r="J330" s="78"/>
      <c r="K330" s="78"/>
      <c r="L330" s="86" t="str">
        <f t="shared" si="5"/>
        <v>Standard measurement report (all drawing characteristics)</v>
      </c>
    </row>
    <row r="331" spans="1:12" x14ac:dyDescent="0.25">
      <c r="A331" s="79" t="s">
        <v>599</v>
      </c>
      <c r="B331" s="79" t="s">
        <v>600</v>
      </c>
      <c r="C331" s="78"/>
      <c r="D331" s="78"/>
      <c r="E331" s="78"/>
      <c r="F331" s="78"/>
      <c r="G331" s="78"/>
      <c r="H331" s="78"/>
      <c r="I331" s="78"/>
      <c r="J331" s="78"/>
      <c r="K331" s="78"/>
      <c r="L331" s="86" t="str">
        <f t="shared" si="5"/>
        <v>Software release (e.g. Appendix 5 "Cover sheet for PPA software")</v>
      </c>
    </row>
    <row r="332" spans="1:12" x14ac:dyDescent="0.25">
      <c r="A332" s="79" t="s">
        <v>601</v>
      </c>
      <c r="B332" s="79" t="s">
        <v>602</v>
      </c>
      <c r="C332" s="78"/>
      <c r="D332" s="78"/>
      <c r="E332" s="78"/>
      <c r="F332" s="78"/>
      <c r="G332" s="78"/>
      <c r="H332" s="78"/>
      <c r="I332" s="78"/>
      <c r="J332" s="78"/>
      <c r="K332" s="78"/>
      <c r="L332" s="86" t="str">
        <f t="shared" si="5"/>
        <v>Technical customer documents</v>
      </c>
    </row>
    <row r="333" spans="1:12" x14ac:dyDescent="0.25">
      <c r="A333" s="79" t="s">
        <v>603</v>
      </c>
      <c r="B333" s="79" t="s">
        <v>604</v>
      </c>
      <c r="C333" s="78"/>
      <c r="D333" s="78"/>
      <c r="E333" s="78"/>
      <c r="F333" s="78"/>
      <c r="G333" s="78"/>
      <c r="H333" s="78"/>
      <c r="I333" s="78"/>
      <c r="J333" s="78"/>
      <c r="K333" s="78"/>
      <c r="L333" s="86" t="str">
        <f t="shared" si="5"/>
        <v>Technical cleanliness</v>
      </c>
    </row>
    <row r="334" spans="1:12" x14ac:dyDescent="0.25">
      <c r="A334" s="79" t="s">
        <v>605</v>
      </c>
      <c r="B334" s="79" t="s">
        <v>606</v>
      </c>
      <c r="C334" s="78"/>
      <c r="D334" s="78"/>
      <c r="E334" s="78"/>
      <c r="F334" s="78"/>
      <c r="G334" s="78"/>
      <c r="H334" s="78"/>
      <c r="I334" s="78"/>
      <c r="J334" s="78"/>
      <c r="K334" s="78"/>
      <c r="L334" s="86" t="str">
        <f t="shared" si="5"/>
        <v xml:space="preserve">Technical specifications </v>
      </c>
    </row>
    <row r="335" spans="1:12" x14ac:dyDescent="0.25">
      <c r="A335" s="79" t="s">
        <v>607</v>
      </c>
      <c r="B335" s="79" t="s">
        <v>608</v>
      </c>
      <c r="C335" s="78"/>
      <c r="D335" s="78"/>
      <c r="E335" s="78"/>
      <c r="F335" s="78"/>
      <c r="G335" s="78"/>
      <c r="H335" s="78"/>
      <c r="I335" s="78"/>
      <c r="J335" s="78"/>
      <c r="K335" s="78"/>
      <c r="L335" s="86" t="str">
        <f t="shared" si="5"/>
        <v>Part 1</v>
      </c>
    </row>
    <row r="336" spans="1:12" x14ac:dyDescent="0.25">
      <c r="A336" s="79" t="s">
        <v>609</v>
      </c>
      <c r="B336" s="79" t="s">
        <v>610</v>
      </c>
      <c r="C336" s="78"/>
      <c r="D336" s="78"/>
      <c r="E336" s="78"/>
      <c r="F336" s="78"/>
      <c r="G336" s="78"/>
      <c r="H336" s="78"/>
      <c r="I336" s="78"/>
      <c r="J336" s="78"/>
      <c r="K336" s="78"/>
      <c r="L336" s="86" t="str">
        <f t="shared" si="5"/>
        <v>Part 2</v>
      </c>
    </row>
    <row r="337" spans="1:12" x14ac:dyDescent="0.25">
      <c r="A337" s="79" t="s">
        <v>611</v>
      </c>
      <c r="B337" s="79" t="s">
        <v>612</v>
      </c>
      <c r="C337" s="78"/>
      <c r="D337" s="78"/>
      <c r="E337" s="78"/>
      <c r="F337" s="78"/>
      <c r="G337" s="78"/>
      <c r="H337" s="78"/>
      <c r="I337" s="78"/>
      <c r="J337" s="78"/>
      <c r="K337" s="78"/>
      <c r="L337" s="86" t="str">
        <f t="shared" si="5"/>
        <v>Part 3</v>
      </c>
    </row>
    <row r="338" spans="1:12" x14ac:dyDescent="0.25">
      <c r="A338" s="79" t="s">
        <v>613</v>
      </c>
      <c r="B338" s="79" t="s">
        <v>614</v>
      </c>
      <c r="C338" s="78"/>
      <c r="D338" s="78"/>
      <c r="E338" s="78"/>
      <c r="F338" s="78"/>
      <c r="G338" s="78"/>
      <c r="H338" s="78"/>
      <c r="I338" s="78"/>
      <c r="J338" s="78"/>
      <c r="K338" s="78"/>
      <c r="L338" s="86" t="str">
        <f t="shared" si="5"/>
        <v>Part 4</v>
      </c>
    </row>
    <row r="339" spans="1:12" x14ac:dyDescent="0.25">
      <c r="A339" s="79" t="s">
        <v>615</v>
      </c>
      <c r="B339" s="79" t="s">
        <v>616</v>
      </c>
      <c r="C339" s="78"/>
      <c r="D339" s="78"/>
      <c r="E339" s="78"/>
      <c r="F339" s="78"/>
      <c r="G339" s="78"/>
      <c r="H339" s="78"/>
      <c r="I339" s="78"/>
      <c r="J339" s="78"/>
      <c r="K339" s="78"/>
      <c r="L339" s="86" t="str">
        <f t="shared" si="5"/>
        <v>Part 5</v>
      </c>
    </row>
    <row r="340" spans="1:12" x14ac:dyDescent="0.25">
      <c r="A340" s="79" t="s">
        <v>617</v>
      </c>
      <c r="B340" s="79" t="s">
        <v>618</v>
      </c>
      <c r="C340" s="78"/>
      <c r="D340" s="78"/>
      <c r="E340" s="78"/>
      <c r="F340" s="78"/>
      <c r="G340" s="78"/>
      <c r="H340" s="78"/>
      <c r="I340" s="78"/>
      <c r="J340" s="78"/>
      <c r="K340" s="78"/>
      <c r="L340" s="86" t="str">
        <f t="shared" si="5"/>
        <v>Part grouping / Product families</v>
      </c>
    </row>
    <row r="341" spans="1:12" x14ac:dyDescent="0.25">
      <c r="A341" s="79" t="s">
        <v>619</v>
      </c>
      <c r="B341" s="79" t="s">
        <v>620</v>
      </c>
      <c r="C341" s="78"/>
      <c r="D341" s="78"/>
      <c r="E341" s="78"/>
      <c r="F341" s="78"/>
      <c r="G341" s="78"/>
      <c r="H341" s="78"/>
      <c r="I341" s="78"/>
      <c r="J341" s="78"/>
      <c r="K341" s="78"/>
      <c r="L341" s="86" t="str">
        <f t="shared" si="5"/>
        <v>Part history</v>
      </c>
    </row>
    <row r="342" spans="1:12" x14ac:dyDescent="0.25">
      <c r="A342" s="79" t="s">
        <v>621</v>
      </c>
      <c r="B342" s="79" t="s">
        <v>622</v>
      </c>
      <c r="C342" s="78"/>
      <c r="D342" s="78"/>
      <c r="E342" s="78"/>
      <c r="F342" s="78"/>
      <c r="G342" s="78"/>
      <c r="H342" s="78"/>
      <c r="I342" s="78"/>
      <c r="J342" s="78"/>
      <c r="K342" s="78"/>
      <c r="L342" s="86" t="str">
        <f t="shared" si="5"/>
        <v>Part history in series production</v>
      </c>
    </row>
    <row r="343" spans="1:12" x14ac:dyDescent="0.25">
      <c r="A343" s="79" t="s">
        <v>623</v>
      </c>
      <c r="B343" s="79" t="s">
        <v>624</v>
      </c>
      <c r="C343" s="78"/>
      <c r="D343" s="78"/>
      <c r="E343" s="78"/>
      <c r="F343" s="78"/>
      <c r="G343" s="78"/>
      <c r="H343" s="78"/>
      <c r="I343" s="78"/>
      <c r="J343" s="78"/>
      <c r="K343" s="78"/>
      <c r="L343" s="86" t="str">
        <f t="shared" si="5"/>
        <v>Telephone</v>
      </c>
    </row>
    <row r="344" spans="1:12" x14ac:dyDescent="0.25">
      <c r="A344" s="79" t="s">
        <v>625</v>
      </c>
      <c r="B344" s="79" t="s">
        <v>626</v>
      </c>
      <c r="C344" s="78"/>
      <c r="D344" s="78"/>
      <c r="E344" s="78"/>
      <c r="F344" s="78"/>
      <c r="G344" s="78"/>
      <c r="H344" s="78"/>
      <c r="I344" s="78"/>
      <c r="J344" s="78"/>
      <c r="K344" s="78"/>
      <c r="L344" s="86" t="str">
        <f t="shared" si="5"/>
        <v>Scheduling</v>
      </c>
    </row>
    <row r="345" spans="1:12" x14ac:dyDescent="0.25">
      <c r="A345" s="79" t="s">
        <v>627</v>
      </c>
      <c r="B345" s="79" t="s">
        <v>628</v>
      </c>
      <c r="C345" s="78"/>
      <c r="D345" s="78"/>
      <c r="E345" s="78"/>
      <c r="F345" s="78"/>
      <c r="G345" s="78"/>
      <c r="H345" s="78"/>
      <c r="I345" s="78"/>
      <c r="J345" s="78"/>
      <c r="K345" s="78"/>
      <c r="L345" s="86" t="str">
        <f t="shared" si="5"/>
        <v>Submission of PPA documents</v>
      </c>
    </row>
    <row r="346" spans="1:12" x14ac:dyDescent="0.25">
      <c r="A346" s="79" t="s">
        <v>629</v>
      </c>
      <c r="B346" s="79" t="s">
        <v>630</v>
      </c>
      <c r="C346" s="78"/>
      <c r="D346" s="78"/>
      <c r="E346" s="78"/>
      <c r="F346" s="78"/>
      <c r="G346" s="78"/>
      <c r="H346" s="78"/>
      <c r="I346" s="78"/>
      <c r="J346" s="78"/>
      <c r="K346" s="78"/>
      <c r="L346" s="86" t="str">
        <f t="shared" si="5"/>
        <v>PPA procedure submission language</v>
      </c>
    </row>
    <row r="347" spans="1:12" x14ac:dyDescent="0.25">
      <c r="A347" s="79" t="s">
        <v>631</v>
      </c>
      <c r="B347" s="79" t="s">
        <v>632</v>
      </c>
      <c r="C347" s="78"/>
      <c r="D347" s="78"/>
      <c r="E347" s="78"/>
      <c r="F347" s="78"/>
      <c r="G347" s="78"/>
      <c r="H347" s="78"/>
      <c r="I347" s="78"/>
      <c r="J347" s="78"/>
      <c r="K347" s="78"/>
      <c r="L347" s="86" t="str">
        <f t="shared" si="5"/>
        <v>Documents</v>
      </c>
    </row>
    <row r="348" spans="1:12" x14ac:dyDescent="0.25">
      <c r="A348" s="79" t="s">
        <v>633</v>
      </c>
      <c r="B348" s="79" t="s">
        <v>634</v>
      </c>
      <c r="C348" s="78"/>
      <c r="D348" s="78"/>
      <c r="E348" s="78"/>
      <c r="F348" s="78"/>
      <c r="G348" s="78"/>
      <c r="H348" s="78"/>
      <c r="I348" s="78"/>
      <c r="J348" s="78"/>
      <c r="K348" s="78"/>
      <c r="L348" s="86" t="str">
        <f t="shared" si="5"/>
        <v>Signature</v>
      </c>
    </row>
    <row r="349" spans="1:12" x14ac:dyDescent="0.25">
      <c r="A349" s="79" t="s">
        <v>635</v>
      </c>
      <c r="B349" s="79" t="s">
        <v>636</v>
      </c>
      <c r="C349" s="78"/>
      <c r="D349" s="78"/>
      <c r="E349" s="78"/>
      <c r="F349" s="78"/>
      <c r="G349" s="78"/>
      <c r="H349" s="78"/>
      <c r="I349" s="78"/>
      <c r="J349" s="78"/>
      <c r="K349" s="78"/>
      <c r="L349" s="86" t="str">
        <f t="shared" si="5"/>
        <v>Variants</v>
      </c>
    </row>
    <row r="350" spans="1:12" x14ac:dyDescent="0.25">
      <c r="A350" s="79" t="s">
        <v>635</v>
      </c>
      <c r="B350" s="79" t="s">
        <v>636</v>
      </c>
      <c r="C350" s="78"/>
      <c r="D350" s="78"/>
      <c r="E350" s="78"/>
      <c r="F350" s="78"/>
      <c r="G350" s="78"/>
      <c r="H350" s="78"/>
      <c r="I350" s="78"/>
      <c r="J350" s="78"/>
      <c r="K350" s="78"/>
      <c r="L350" s="86" t="str">
        <f t="shared" si="5"/>
        <v>Variants</v>
      </c>
    </row>
    <row r="351" spans="1:12" x14ac:dyDescent="0.25">
      <c r="A351" s="79" t="s">
        <v>637</v>
      </c>
      <c r="B351" s="79" t="s">
        <v>638</v>
      </c>
      <c r="C351" s="78"/>
      <c r="D351" s="78"/>
      <c r="E351" s="78"/>
      <c r="F351" s="78"/>
      <c r="G351" s="78"/>
      <c r="H351" s="78"/>
      <c r="I351" s="78"/>
      <c r="J351" s="78"/>
      <c r="K351" s="78"/>
      <c r="L351" s="86" t="str">
        <f t="shared" si="5"/>
        <v>Variant PPA</v>
      </c>
    </row>
    <row r="352" spans="1:12" x14ac:dyDescent="0.25">
      <c r="A352" s="79" t="s">
        <v>639</v>
      </c>
      <c r="B352" s="79" t="s">
        <v>640</v>
      </c>
      <c r="C352" s="78"/>
      <c r="D352" s="78"/>
      <c r="E352" s="78"/>
      <c r="F352" s="78"/>
      <c r="G352" s="78"/>
      <c r="H352" s="78"/>
      <c r="I352" s="78"/>
      <c r="J352" s="78"/>
      <c r="K352" s="78"/>
      <c r="L352" s="86" t="str">
        <f t="shared" si="5"/>
        <v>Variant PPA for PPA procedure already submitted</v>
      </c>
    </row>
    <row r="353" spans="1:12" ht="30" x14ac:dyDescent="0.25">
      <c r="A353" s="79" t="s">
        <v>641</v>
      </c>
      <c r="B353" s="79" t="s">
        <v>642</v>
      </c>
      <c r="C353" s="78"/>
      <c r="D353" s="78"/>
      <c r="E353" s="78"/>
      <c r="F353" s="78"/>
      <c r="G353" s="78"/>
      <c r="H353" s="78"/>
      <c r="I353" s="78"/>
      <c r="J353" s="78"/>
      <c r="K353" s="78"/>
      <c r="L353" s="86" t="str">
        <f t="shared" si="5"/>
        <v>Capable for assembly
with no additional expenditure</v>
      </c>
    </row>
    <row r="354" spans="1:12" ht="30" x14ac:dyDescent="0.25">
      <c r="A354" s="79" t="s">
        <v>643</v>
      </c>
      <c r="B354" s="79" t="s">
        <v>644</v>
      </c>
      <c r="C354" s="78"/>
      <c r="D354" s="78"/>
      <c r="E354" s="78"/>
      <c r="F354" s="78"/>
      <c r="G354" s="78"/>
      <c r="H354" s="78"/>
      <c r="I354" s="78"/>
      <c r="J354" s="78"/>
      <c r="K354" s="78"/>
      <c r="L354" s="86" t="str">
        <f t="shared" si="5"/>
        <v xml:space="preserve">Capable for assembly with additional expenditure
customer acceptance granted </v>
      </c>
    </row>
    <row r="355" spans="1:12" x14ac:dyDescent="0.25">
      <c r="A355" s="79" t="s">
        <v>645</v>
      </c>
      <c r="B355" s="79" t="s">
        <v>646</v>
      </c>
      <c r="C355" s="78"/>
      <c r="D355" s="78"/>
      <c r="E355" s="78"/>
      <c r="F355" s="78"/>
      <c r="G355" s="78"/>
      <c r="H355" s="78"/>
      <c r="I355" s="78"/>
      <c r="J355" s="78"/>
      <c r="K355" s="78"/>
      <c r="L355" s="86" t="str">
        <f t="shared" si="5"/>
        <v xml:space="preserve">customer acceptance granted </v>
      </c>
    </row>
    <row r="356" spans="1:12" x14ac:dyDescent="0.25">
      <c r="A356" s="79" t="s">
        <v>647</v>
      </c>
      <c r="B356" s="79" t="s">
        <v>648</v>
      </c>
      <c r="C356" s="78"/>
      <c r="D356" s="78"/>
      <c r="E356" s="78"/>
      <c r="F356" s="78"/>
      <c r="G356" s="78"/>
      <c r="H356" s="78"/>
      <c r="I356" s="78"/>
      <c r="J356" s="78"/>
      <c r="K356" s="78"/>
      <c r="L356" s="86" t="str">
        <f t="shared" si="5"/>
        <v>Assembly capability (at customer site)</v>
      </c>
    </row>
    <row r="357" spans="1:12" x14ac:dyDescent="0.25">
      <c r="A357" s="79" t="s">
        <v>649</v>
      </c>
      <c r="B357" s="79" t="s">
        <v>650</v>
      </c>
      <c r="C357" s="78"/>
      <c r="D357" s="78"/>
      <c r="E357" s="78"/>
      <c r="F357" s="78"/>
      <c r="G357" s="78"/>
      <c r="H357" s="78"/>
      <c r="I357" s="78"/>
      <c r="J357" s="78"/>
      <c r="K357" s="78"/>
      <c r="L357" s="86" t="str">
        <f t="shared" si="5"/>
        <v>Agreed production quantity</v>
      </c>
    </row>
    <row r="358" spans="1:12" ht="45" x14ac:dyDescent="0.25">
      <c r="A358" s="79" t="s">
        <v>651</v>
      </c>
      <c r="B358" s="79" t="s">
        <v>652</v>
      </c>
      <c r="C358" s="78"/>
      <c r="D358" s="78"/>
      <c r="E358" s="78"/>
      <c r="F358" s="78"/>
      <c r="G358" s="78"/>
      <c r="H358" s="78"/>
      <c r="I358" s="78"/>
      <c r="J358" s="78"/>
      <c r="K358" s="78"/>
      <c r="L358" s="86" t="str">
        <f t="shared" si="5"/>
        <v>Agreed production quantity:
Production equipment refers to lines / equipments / machines / tools / jigs / cavities</v>
      </c>
    </row>
    <row r="359" spans="1:12" x14ac:dyDescent="0.25">
      <c r="A359" s="79" t="s">
        <v>653</v>
      </c>
      <c r="B359" s="79" t="s">
        <v>654</v>
      </c>
      <c r="C359" s="78"/>
      <c r="D359" s="78"/>
      <c r="E359" s="78"/>
      <c r="F359" s="78"/>
      <c r="G359" s="78"/>
      <c r="H359" s="78"/>
      <c r="I359" s="78"/>
      <c r="J359" s="78"/>
      <c r="K359" s="78"/>
      <c r="L359" s="86" t="str">
        <f t="shared" si="5"/>
        <v>Agreed procedure (e.g. duration, test quantity)</v>
      </c>
    </row>
    <row r="360" spans="1:12" x14ac:dyDescent="0.25">
      <c r="A360" s="79" t="s">
        <v>655</v>
      </c>
      <c r="B360" s="79" t="s">
        <v>655</v>
      </c>
      <c r="C360" s="78"/>
      <c r="D360" s="78"/>
      <c r="E360" s="78"/>
      <c r="F360" s="78"/>
      <c r="G360" s="78"/>
      <c r="H360" s="78"/>
      <c r="I360" s="78"/>
      <c r="J360" s="78"/>
      <c r="K360" s="78"/>
      <c r="L360" s="86" t="str">
        <f t="shared" si="5"/>
        <v>Version</v>
      </c>
    </row>
    <row r="361" spans="1:12" x14ac:dyDescent="0.25">
      <c r="A361" s="79" t="s">
        <v>656</v>
      </c>
      <c r="B361" s="79" t="s">
        <v>657</v>
      </c>
      <c r="C361" s="78"/>
      <c r="D361" s="78"/>
      <c r="E361" s="78"/>
      <c r="F361" s="78"/>
      <c r="G361" s="78"/>
      <c r="H361" s="78"/>
      <c r="I361" s="78"/>
      <c r="J361" s="78"/>
      <c r="K361" s="78"/>
      <c r="L361" s="86" t="str">
        <f t="shared" si="5"/>
        <v>Version / Date</v>
      </c>
    </row>
    <row r="362" spans="1:12" ht="30" x14ac:dyDescent="0.25">
      <c r="A362" s="79" t="s">
        <v>658</v>
      </c>
      <c r="B362" s="79" t="s">
        <v>659</v>
      </c>
      <c r="C362" s="78"/>
      <c r="D362" s="78"/>
      <c r="E362" s="78"/>
      <c r="F362" s="78"/>
      <c r="G362" s="78"/>
      <c r="H362" s="78"/>
      <c r="I362" s="78"/>
      <c r="J362" s="78"/>
      <c r="K362" s="78"/>
      <c r="L362" s="86" t="str">
        <f t="shared" si="5"/>
        <v>Completely available / accepted
capability verified</v>
      </c>
    </row>
    <row r="363" spans="1:12" x14ac:dyDescent="0.25">
      <c r="A363" s="79" t="s">
        <v>660</v>
      </c>
      <c r="B363" s="79" t="s">
        <v>327</v>
      </c>
      <c r="C363" s="78"/>
      <c r="D363" s="78"/>
      <c r="E363" s="78"/>
      <c r="F363" s="78"/>
      <c r="G363" s="78"/>
      <c r="H363" s="78"/>
      <c r="I363" s="78"/>
      <c r="J363" s="78"/>
      <c r="K363" s="78"/>
      <c r="L363" s="86" t="str">
        <f t="shared" si="5"/>
        <v>To be provided by the customer</v>
      </c>
    </row>
    <row r="364" spans="1:12" x14ac:dyDescent="0.25">
      <c r="A364" s="79" t="s">
        <v>661</v>
      </c>
      <c r="B364" s="79" t="s">
        <v>662</v>
      </c>
      <c r="C364" s="78"/>
      <c r="D364" s="78"/>
      <c r="E364" s="78"/>
      <c r="F364" s="78"/>
      <c r="G364" s="78"/>
      <c r="H364" s="78"/>
      <c r="I364" s="78"/>
      <c r="J364" s="78"/>
      <c r="K364" s="78"/>
      <c r="L364" s="86" t="str">
        <f t="shared" si="5"/>
        <v>of</v>
      </c>
    </row>
    <row r="365" spans="1:12" x14ac:dyDescent="0.25">
      <c r="A365" s="79" t="s">
        <v>663</v>
      </c>
      <c r="B365" s="79" t="s">
        <v>664</v>
      </c>
      <c r="C365" s="78"/>
      <c r="D365" s="78"/>
      <c r="E365" s="78"/>
      <c r="F365" s="78"/>
      <c r="G365" s="78"/>
      <c r="H365" s="78"/>
      <c r="I365" s="78"/>
      <c r="J365" s="78"/>
      <c r="K365" s="78"/>
      <c r="L365" s="86" t="str">
        <f t="shared" si="5"/>
        <v>To be provided by the organization</v>
      </c>
    </row>
    <row r="366" spans="1:12" x14ac:dyDescent="0.25">
      <c r="A366" s="79" t="s">
        <v>665</v>
      </c>
      <c r="B366" s="79" t="s">
        <v>666</v>
      </c>
      <c r="C366" s="78"/>
      <c r="D366" s="78"/>
      <c r="E366" s="78"/>
      <c r="F366" s="78"/>
      <c r="G366" s="78"/>
      <c r="H366" s="78"/>
      <c r="I366" s="78"/>
      <c r="J366" s="78"/>
      <c r="K366" s="78"/>
      <c r="L366" s="86" t="str">
        <f t="shared" si="5"/>
        <v>Submission required</v>
      </c>
    </row>
    <row r="367" spans="1:12" x14ac:dyDescent="0.25">
      <c r="A367" s="79" t="s">
        <v>667</v>
      </c>
      <c r="B367" s="79" t="s">
        <v>668</v>
      </c>
      <c r="C367" s="78"/>
      <c r="D367" s="78"/>
      <c r="E367" s="78"/>
      <c r="F367" s="78"/>
      <c r="G367" s="78"/>
      <c r="H367" s="78"/>
      <c r="I367" s="78"/>
      <c r="J367" s="78"/>
      <c r="K367" s="78"/>
      <c r="L367" s="86" t="str">
        <f t="shared" si="5"/>
        <v>Material</v>
      </c>
    </row>
    <row r="368" spans="1:12" x14ac:dyDescent="0.25">
      <c r="A368" s="79" t="s">
        <v>669</v>
      </c>
      <c r="B368" s="79" t="s">
        <v>670</v>
      </c>
      <c r="C368" s="78"/>
      <c r="D368" s="78"/>
      <c r="E368" s="78"/>
      <c r="F368" s="78"/>
      <c r="G368" s="78"/>
      <c r="H368" s="78"/>
      <c r="I368" s="78"/>
      <c r="J368" s="78"/>
      <c r="K368" s="78"/>
      <c r="L368" s="86" t="str">
        <f t="shared" si="5"/>
        <v>Material (strength, physical properties, etc.)</v>
      </c>
    </row>
    <row r="369" spans="1:12" x14ac:dyDescent="0.25">
      <c r="A369" s="79" t="s">
        <v>671</v>
      </c>
      <c r="B369" s="79" t="s">
        <v>672</v>
      </c>
      <c r="C369" s="78"/>
      <c r="D369" s="78"/>
      <c r="E369" s="78"/>
      <c r="F369" s="78"/>
      <c r="G369" s="78"/>
      <c r="H369" s="78"/>
      <c r="I369" s="78"/>
      <c r="J369" s="78"/>
      <c r="K369" s="78"/>
      <c r="L369" s="86" t="str">
        <f t="shared" si="5"/>
        <v>Material department (optional)</v>
      </c>
    </row>
    <row r="370" spans="1:12" ht="30" x14ac:dyDescent="0.25">
      <c r="A370" s="79" t="s">
        <v>968</v>
      </c>
      <c r="B370" s="79" t="s">
        <v>969</v>
      </c>
      <c r="C370" s="78"/>
      <c r="D370" s="78"/>
      <c r="E370" s="78"/>
      <c r="F370" s="78"/>
      <c r="G370" s="78"/>
      <c r="H370" s="78"/>
      <c r="I370" s="78"/>
      <c r="J370" s="78"/>
      <c r="K370" s="78"/>
      <c r="L370" s="86" t="str">
        <f t="shared" si="5"/>
        <v>Tool not ready for series production
negative quality impacts expected in series production</v>
      </c>
    </row>
    <row r="371" spans="1:12" x14ac:dyDescent="0.25">
      <c r="A371" s="79" t="s">
        <v>673</v>
      </c>
      <c r="B371" s="79" t="s">
        <v>674</v>
      </c>
      <c r="C371" s="78"/>
      <c r="D371" s="78"/>
      <c r="E371" s="78"/>
      <c r="F371" s="78"/>
      <c r="G371" s="78"/>
      <c r="H371" s="78"/>
      <c r="I371" s="78"/>
      <c r="J371" s="78"/>
      <c r="K371" s="78"/>
      <c r="L371" s="86" t="str">
        <f t="shared" si="5"/>
        <v>Tools</v>
      </c>
    </row>
    <row r="372" spans="1:12" ht="30" x14ac:dyDescent="0.25">
      <c r="A372" s="79" t="s">
        <v>675</v>
      </c>
      <c r="B372" s="79" t="s">
        <v>676</v>
      </c>
      <c r="C372" s="78"/>
      <c r="D372" s="78"/>
      <c r="E372" s="78"/>
      <c r="F372" s="78"/>
      <c r="G372" s="78"/>
      <c r="H372" s="78"/>
      <c r="I372" s="78"/>
      <c r="J372" s="78"/>
      <c r="K372" s="78"/>
      <c r="L372" s="86" t="str">
        <f t="shared" si="5"/>
        <v>Tools (with quantity/number of cavities and information about tool concept)</v>
      </c>
    </row>
    <row r="373" spans="1:12" x14ac:dyDescent="0.25">
      <c r="A373" s="79" t="s">
        <v>677</v>
      </c>
      <c r="B373" s="79" t="s">
        <v>678</v>
      </c>
      <c r="C373" s="78"/>
      <c r="D373" s="78"/>
      <c r="E373" s="78"/>
      <c r="F373" s="78"/>
      <c r="G373" s="78"/>
      <c r="H373" s="78"/>
      <c r="I373" s="78"/>
      <c r="J373" s="78"/>
      <c r="K373" s="78"/>
      <c r="L373" s="86" t="str">
        <f t="shared" si="5"/>
        <v>Re-use &gt; 12 months standstill</v>
      </c>
    </row>
    <row r="374" spans="1:12" x14ac:dyDescent="0.25">
      <c r="A374" s="79" t="s">
        <v>679</v>
      </c>
      <c r="B374" s="79" t="s">
        <v>680</v>
      </c>
      <c r="C374" s="78"/>
      <c r="D374" s="78"/>
      <c r="E374" s="78"/>
      <c r="F374" s="78"/>
      <c r="G374" s="78"/>
      <c r="H374" s="78"/>
      <c r="I374" s="78"/>
      <c r="J374" s="78"/>
      <c r="K374" s="78"/>
      <c r="L374" s="86" t="str">
        <f t="shared" si="5"/>
        <v>Drawing number</v>
      </c>
    </row>
    <row r="375" spans="1:12" x14ac:dyDescent="0.25">
      <c r="A375" s="79" t="s">
        <v>681</v>
      </c>
      <c r="B375" s="79" t="s">
        <v>682</v>
      </c>
      <c r="C375" s="78"/>
      <c r="D375" s="78"/>
      <c r="E375" s="78"/>
      <c r="F375" s="78"/>
      <c r="G375" s="78"/>
      <c r="H375" s="78"/>
      <c r="I375" s="78"/>
      <c r="J375" s="78"/>
      <c r="K375" s="78"/>
      <c r="L375" s="86" t="str">
        <f t="shared" si="5"/>
        <v>Zone definition for optical assessment</v>
      </c>
    </row>
    <row r="376" spans="1:12" x14ac:dyDescent="0.25">
      <c r="A376" s="79" t="s">
        <v>683</v>
      </c>
      <c r="B376" s="79" t="s">
        <v>684</v>
      </c>
      <c r="C376" s="78"/>
      <c r="D376" s="78"/>
      <c r="E376" s="78"/>
      <c r="F376" s="78"/>
      <c r="G376" s="78"/>
      <c r="H376" s="78"/>
      <c r="I376" s="78"/>
      <c r="J376" s="78"/>
      <c r="K376" s="78"/>
      <c r="L376" s="86" t="str">
        <f t="shared" si="5"/>
        <v>Interface components and auxiliary materials to be made available</v>
      </c>
    </row>
    <row r="377" spans="1:12" x14ac:dyDescent="0.25">
      <c r="A377" s="79" t="s">
        <v>685</v>
      </c>
      <c r="B377" s="79" t="s">
        <v>686</v>
      </c>
      <c r="C377" s="78"/>
      <c r="D377" s="78"/>
      <c r="E377" s="78"/>
      <c r="F377" s="78"/>
      <c r="G377" s="78"/>
      <c r="H377" s="78"/>
      <c r="I377" s="78"/>
      <c r="J377" s="78"/>
      <c r="K377" s="78"/>
      <c r="L377" s="86" t="str">
        <f t="shared" si="5"/>
        <v>Reliability</v>
      </c>
    </row>
    <row r="378" spans="1:12" x14ac:dyDescent="0.25">
      <c r="A378" s="79" t="s">
        <v>687</v>
      </c>
      <c r="B378" s="79" t="s">
        <v>688</v>
      </c>
      <c r="C378" s="78"/>
      <c r="D378" s="78"/>
      <c r="E378" s="78"/>
      <c r="F378" s="78"/>
      <c r="G378" s="78"/>
      <c r="H378" s="78"/>
      <c r="I378" s="78"/>
      <c r="J378" s="78"/>
      <c r="K378" s="78"/>
      <c r="L378" s="86" t="str">
        <f t="shared" si="5"/>
        <v>Report</v>
      </c>
    </row>
    <row r="379" spans="1:12" x14ac:dyDescent="0.25">
      <c r="A379" s="79" t="s">
        <v>689</v>
      </c>
      <c r="B379" s="79" t="s">
        <v>690</v>
      </c>
      <c r="C379" s="78"/>
      <c r="D379" s="78"/>
      <c r="E379" s="78"/>
      <c r="F379" s="78"/>
      <c r="G379" s="78"/>
      <c r="H379" s="78"/>
      <c r="I379" s="78"/>
      <c r="J379" s="78"/>
      <c r="K379" s="78"/>
      <c r="L379" s="86" t="str">
        <f t="shared" si="5"/>
        <v>Input mandatory, if other evaluation then "Requirements met"</v>
      </c>
    </row>
    <row r="380" spans="1:12" x14ac:dyDescent="0.25">
      <c r="A380" s="79" t="s">
        <v>432</v>
      </c>
      <c r="B380" s="79" t="s">
        <v>433</v>
      </c>
      <c r="C380" s="78"/>
      <c r="D380" s="78"/>
      <c r="E380" s="78"/>
      <c r="F380" s="78"/>
      <c r="G380" s="78"/>
      <c r="H380" s="78"/>
      <c r="I380" s="78"/>
      <c r="J380" s="78"/>
      <c r="K380" s="78"/>
      <c r="L380" s="86" t="str">
        <f t="shared" si="5"/>
        <v>Not applicable</v>
      </c>
    </row>
    <row r="381" spans="1:12" x14ac:dyDescent="0.25">
      <c r="A381" s="79" t="s">
        <v>691</v>
      </c>
      <c r="B381" s="79" t="s">
        <v>692</v>
      </c>
      <c r="C381" s="78"/>
      <c r="D381" s="78"/>
      <c r="E381" s="78"/>
      <c r="F381" s="78"/>
      <c r="G381" s="78"/>
      <c r="H381" s="78"/>
      <c r="I381" s="78"/>
      <c r="J381" s="78"/>
      <c r="K381" s="78"/>
      <c r="L381" s="86" t="str">
        <f t="shared" si="5"/>
        <v>Scope of "Requalifikation" (L.I. &amp; funct. test)</v>
      </c>
    </row>
    <row r="382" spans="1:12" x14ac:dyDescent="0.25">
      <c r="A382" s="79" t="s">
        <v>693</v>
      </c>
      <c r="B382" s="79" t="s">
        <v>694</v>
      </c>
      <c r="C382" s="78"/>
      <c r="D382" s="78"/>
      <c r="E382" s="78"/>
      <c r="F382" s="78"/>
      <c r="G382" s="78"/>
      <c r="H382" s="78"/>
      <c r="I382" s="78"/>
      <c r="J382" s="78"/>
      <c r="K382" s="78"/>
      <c r="L382" s="86" t="str">
        <f t="shared" si="5"/>
        <v>Alignment "Requalifikation" (L.I. &amp; funct. test)</v>
      </c>
    </row>
    <row r="383" spans="1:12" x14ac:dyDescent="0.25">
      <c r="A383" s="79" t="s">
        <v>695</v>
      </c>
      <c r="B383" s="79" t="s">
        <v>696</v>
      </c>
      <c r="C383" s="78"/>
      <c r="D383" s="78"/>
      <c r="E383" s="78"/>
      <c r="F383" s="78"/>
      <c r="G383" s="78"/>
      <c r="H383" s="78"/>
      <c r="I383" s="78"/>
      <c r="J383" s="78"/>
      <c r="K383" s="78"/>
      <c r="L383" s="86" t="str">
        <f t="shared" si="5"/>
        <v>Intervall "Requalifikation" (L.I. &amp; funct. test)</v>
      </c>
    </row>
    <row r="384" spans="1:12" x14ac:dyDescent="0.25">
      <c r="A384" s="79" t="s">
        <v>697</v>
      </c>
      <c r="B384" s="79" t="s">
        <v>698</v>
      </c>
      <c r="C384" s="78"/>
      <c r="D384" s="78"/>
      <c r="E384" s="78"/>
      <c r="F384" s="78"/>
      <c r="G384" s="78"/>
      <c r="H384" s="78"/>
      <c r="I384" s="78"/>
      <c r="J384" s="78"/>
      <c r="K384" s="78"/>
      <c r="L384" s="86" t="str">
        <f t="shared" si="5"/>
        <v>Forward to customer</v>
      </c>
    </row>
    <row r="385" spans="1:12" x14ac:dyDescent="0.25">
      <c r="A385" s="79" t="s">
        <v>699</v>
      </c>
      <c r="B385" s="79" t="s">
        <v>700</v>
      </c>
      <c r="C385" s="78"/>
      <c r="D385" s="78"/>
      <c r="E385" s="78"/>
      <c r="F385" s="78"/>
      <c r="G385" s="78"/>
      <c r="H385" s="78"/>
      <c r="I385" s="78"/>
      <c r="J385" s="78"/>
      <c r="K385" s="78"/>
      <c r="L385" s="86" t="str">
        <f t="shared" si="5"/>
        <v>Evidence only</v>
      </c>
    </row>
    <row r="386" spans="1:12" x14ac:dyDescent="0.25">
      <c r="A386" s="79" t="s">
        <v>701</v>
      </c>
      <c r="B386" s="79" t="s">
        <v>702</v>
      </c>
      <c r="C386" s="78"/>
      <c r="D386" s="78"/>
      <c r="E386" s="78"/>
      <c r="F386" s="78"/>
      <c r="G386" s="78"/>
      <c r="H386" s="78"/>
      <c r="I386" s="78"/>
      <c r="J386" s="78"/>
      <c r="K386" s="78"/>
      <c r="L386" s="86" t="str">
        <f t="shared" si="5"/>
        <v>Documentation</v>
      </c>
    </row>
    <row r="387" spans="1:12" ht="30" x14ac:dyDescent="0.25">
      <c r="A387" s="79" t="s">
        <v>703</v>
      </c>
      <c r="B387" s="79" t="s">
        <v>704</v>
      </c>
      <c r="C387" s="78"/>
      <c r="D387" s="78"/>
      <c r="E387" s="78"/>
      <c r="F387" s="78"/>
      <c r="G387" s="78"/>
      <c r="H387" s="78"/>
      <c r="I387" s="78"/>
      <c r="J387" s="78"/>
      <c r="K387" s="78"/>
      <c r="L387" s="86" t="str">
        <f t="shared" si="5"/>
        <v>In case deviations to specifications are discovered during "Requalifikation" (L.I: &amp; funct. test), the customer has to be informed.</v>
      </c>
    </row>
    <row r="388" spans="1:12" x14ac:dyDescent="0.25">
      <c r="A388" s="89" t="s">
        <v>937</v>
      </c>
      <c r="B388" s="79" t="s">
        <v>705</v>
      </c>
      <c r="C388" s="78"/>
      <c r="D388" s="78"/>
      <c r="E388" s="78"/>
      <c r="F388" s="78"/>
      <c r="G388" s="78"/>
      <c r="H388" s="78"/>
      <c r="I388" s="78"/>
      <c r="J388" s="78"/>
      <c r="K388" s="78"/>
      <c r="L388" s="86" t="str">
        <f t="shared" ref="L388:L451" si="6">VLOOKUP(A388,A:J,$L$1,FALSE)</f>
        <v>PPA Agreement</v>
      </c>
    </row>
    <row r="389" spans="1:12" x14ac:dyDescent="0.25">
      <c r="A389" s="79" t="s">
        <v>706</v>
      </c>
      <c r="B389" s="79" t="s">
        <v>707</v>
      </c>
      <c r="C389" s="78"/>
      <c r="D389" s="78"/>
      <c r="E389" s="78"/>
      <c r="F389" s="78"/>
      <c r="G389" s="78"/>
      <c r="H389" s="78"/>
      <c r="I389" s="78"/>
      <c r="J389" s="78"/>
      <c r="K389" s="78"/>
      <c r="L389" s="86" t="str">
        <f t="shared" si="6"/>
        <v>Change number organization</v>
      </c>
    </row>
    <row r="390" spans="1:12" x14ac:dyDescent="0.25">
      <c r="A390" s="79" t="s">
        <v>708</v>
      </c>
      <c r="B390" s="79" t="s">
        <v>709</v>
      </c>
      <c r="C390" s="78"/>
      <c r="D390" s="78"/>
      <c r="E390" s="78"/>
      <c r="F390" s="78"/>
      <c r="G390" s="78"/>
      <c r="H390" s="78"/>
      <c r="I390" s="78"/>
      <c r="J390" s="78"/>
      <c r="K390" s="78"/>
      <c r="L390" s="86" t="str">
        <f t="shared" si="6"/>
        <v>Responsible person</v>
      </c>
    </row>
    <row r="391" spans="1:12" x14ac:dyDescent="0.25">
      <c r="A391" s="79" t="s">
        <v>710</v>
      </c>
      <c r="B391" s="79" t="s">
        <v>711</v>
      </c>
      <c r="C391" s="78"/>
      <c r="D391" s="78"/>
      <c r="E391" s="78"/>
      <c r="F391" s="78"/>
      <c r="G391" s="78"/>
      <c r="H391" s="78"/>
      <c r="I391" s="78"/>
      <c r="J391" s="78"/>
      <c r="K391" s="78"/>
      <c r="L391" s="86" t="str">
        <f t="shared" si="6"/>
        <v>Header</v>
      </c>
    </row>
    <row r="392" spans="1:12" x14ac:dyDescent="0.25">
      <c r="A392" s="79" t="s">
        <v>712</v>
      </c>
      <c r="B392" s="79" t="s">
        <v>713</v>
      </c>
      <c r="C392" s="78"/>
      <c r="D392" s="78"/>
      <c r="E392" s="78"/>
      <c r="F392" s="78"/>
      <c r="G392" s="78"/>
      <c r="H392" s="78"/>
      <c r="I392" s="78"/>
      <c r="J392" s="78"/>
      <c r="K392" s="78"/>
      <c r="L392" s="86" t="str">
        <f t="shared" si="6"/>
        <v xml:space="preserve">6.1 Cover sheet for PPA software </v>
      </c>
    </row>
    <row r="393" spans="1:12" x14ac:dyDescent="0.25">
      <c r="A393" s="79" t="s">
        <v>714</v>
      </c>
      <c r="B393" s="79" t="s">
        <v>715</v>
      </c>
      <c r="C393" s="78"/>
      <c r="D393" s="78"/>
      <c r="E393" s="78"/>
      <c r="F393" s="78"/>
      <c r="G393" s="78"/>
      <c r="H393" s="78"/>
      <c r="I393" s="78"/>
      <c r="J393" s="78"/>
      <c r="K393" s="78"/>
      <c r="L393" s="86" t="str">
        <f t="shared" si="6"/>
        <v>To be filled out by the organization</v>
      </c>
    </row>
    <row r="394" spans="1:12" x14ac:dyDescent="0.25">
      <c r="A394" s="79" t="s">
        <v>716</v>
      </c>
      <c r="B394" s="79" t="s">
        <v>717</v>
      </c>
      <c r="C394" s="78"/>
      <c r="D394" s="78"/>
      <c r="E394" s="78"/>
      <c r="F394" s="78"/>
      <c r="G394" s="78"/>
      <c r="H394" s="78"/>
      <c r="I394" s="78"/>
      <c r="J394" s="78"/>
      <c r="K394" s="78"/>
      <c r="L394" s="86" t="str">
        <f t="shared" si="6"/>
        <v>Report date</v>
      </c>
    </row>
    <row r="395" spans="1:12" x14ac:dyDescent="0.25">
      <c r="A395" s="79" t="s">
        <v>718</v>
      </c>
      <c r="B395" s="79" t="s">
        <v>719</v>
      </c>
      <c r="C395" s="78"/>
      <c r="D395" s="78"/>
      <c r="E395" s="78"/>
      <c r="F395" s="78"/>
      <c r="G395" s="78"/>
      <c r="H395" s="78"/>
      <c r="I395" s="78"/>
      <c r="J395" s="78"/>
      <c r="K395" s="78"/>
      <c r="L395" s="86" t="str">
        <f t="shared" si="6"/>
        <v xml:space="preserve">Part number (customer) </v>
      </c>
    </row>
    <row r="396" spans="1:12" x14ac:dyDescent="0.25">
      <c r="A396" s="79" t="s">
        <v>720</v>
      </c>
      <c r="B396" s="79" t="s">
        <v>967</v>
      </c>
      <c r="C396" s="78"/>
      <c r="D396" s="78"/>
      <c r="E396" s="78"/>
      <c r="F396" s="78"/>
      <c r="G396" s="78"/>
      <c r="H396" s="78"/>
      <c r="I396" s="78"/>
      <c r="J396" s="78"/>
      <c r="K396" s="78"/>
      <c r="L396" s="86" t="str">
        <f t="shared" si="6"/>
        <v>Parts list reference (customer) (optional)</v>
      </c>
    </row>
    <row r="397" spans="1:12" x14ac:dyDescent="0.25">
      <c r="A397" s="79" t="s">
        <v>721</v>
      </c>
      <c r="B397" s="79" t="s">
        <v>722</v>
      </c>
      <c r="C397" s="78"/>
      <c r="D397" s="78"/>
      <c r="E397" s="78"/>
      <c r="F397" s="78"/>
      <c r="G397" s="78"/>
      <c r="H397" s="78"/>
      <c r="I397" s="78"/>
      <c r="J397" s="78"/>
      <c r="K397" s="78"/>
      <c r="L397" s="86" t="str">
        <f t="shared" si="6"/>
        <v>Release name (customer)</v>
      </c>
    </row>
    <row r="398" spans="1:12" ht="30" x14ac:dyDescent="0.25">
      <c r="A398" s="79" t="s">
        <v>723</v>
      </c>
      <c r="B398" s="79" t="s">
        <v>724</v>
      </c>
      <c r="C398" s="78"/>
      <c r="D398" s="78"/>
      <c r="E398" s="78"/>
      <c r="F398" s="78"/>
      <c r="G398" s="78"/>
      <c r="H398" s="78"/>
      <c r="I398" s="78"/>
      <c r="J398" s="78"/>
      <c r="K398" s="78"/>
      <c r="L398" s="86" t="str">
        <f t="shared" si="6"/>
        <v>Part number (organization)
e.g. FSW-release: 18A-EMS71-ME0850</v>
      </c>
    </row>
    <row r="399" spans="1:12" x14ac:dyDescent="0.25">
      <c r="A399" s="79" t="s">
        <v>725</v>
      </c>
      <c r="B399" s="79" t="s">
        <v>726</v>
      </c>
      <c r="C399" s="78"/>
      <c r="D399" s="78"/>
      <c r="E399" s="78"/>
      <c r="F399" s="78"/>
      <c r="G399" s="78"/>
      <c r="H399" s="78"/>
      <c r="I399" s="78"/>
      <c r="J399" s="78"/>
      <c r="K399" s="78"/>
      <c r="L399" s="86" t="str">
        <f t="shared" si="6"/>
        <v>Description of software</v>
      </c>
    </row>
    <row r="400" spans="1:12" x14ac:dyDescent="0.25">
      <c r="A400" s="79" t="s">
        <v>727</v>
      </c>
      <c r="B400" s="79" t="s">
        <v>728</v>
      </c>
      <c r="C400" s="78"/>
      <c r="D400" s="78"/>
      <c r="E400" s="78"/>
      <c r="F400" s="78"/>
      <c r="G400" s="78"/>
      <c r="H400" s="78"/>
      <c r="I400" s="78"/>
      <c r="J400" s="78"/>
      <c r="K400" s="78"/>
      <c r="L400" s="86" t="str">
        <f t="shared" si="6"/>
        <v>Product-specific identifier/key</v>
      </c>
    </row>
    <row r="401" spans="1:12" x14ac:dyDescent="0.25">
      <c r="A401" s="79" t="s">
        <v>729</v>
      </c>
      <c r="B401" s="79" t="s">
        <v>730</v>
      </c>
      <c r="C401" s="78"/>
      <c r="D401" s="78"/>
      <c r="E401" s="78"/>
      <c r="F401" s="78"/>
      <c r="G401" s="78"/>
      <c r="H401" s="78"/>
      <c r="I401" s="78"/>
      <c r="J401" s="78"/>
      <c r="K401" s="78"/>
      <c r="L401" s="86" t="str">
        <f t="shared" si="6"/>
        <v>Checksum</v>
      </c>
    </row>
    <row r="402" spans="1:12" ht="30" x14ac:dyDescent="0.25">
      <c r="A402" s="79" t="s">
        <v>731</v>
      </c>
      <c r="B402" s="79" t="s">
        <v>966</v>
      </c>
      <c r="C402" s="78"/>
      <c r="D402" s="78"/>
      <c r="E402" s="78"/>
      <c r="F402" s="78"/>
      <c r="G402" s="78"/>
      <c r="H402" s="78"/>
      <c r="I402" s="78"/>
      <c r="J402" s="78"/>
      <c r="K402" s="78"/>
      <c r="L402" s="86" t="str">
        <f t="shared" si="6"/>
        <v>Information about the software modules used (please list in-house and third-party components) Configuration details</v>
      </c>
    </row>
    <row r="403" spans="1:12" x14ac:dyDescent="0.25">
      <c r="A403" s="79" t="s">
        <v>732</v>
      </c>
      <c r="B403" s="79" t="s">
        <v>733</v>
      </c>
      <c r="C403" s="78"/>
      <c r="D403" s="78"/>
      <c r="E403" s="78"/>
      <c r="F403" s="78"/>
      <c r="G403" s="78"/>
      <c r="H403" s="78"/>
      <c r="I403" s="78"/>
      <c r="J403" s="78"/>
      <c r="K403" s="78"/>
      <c r="L403" s="86" t="str">
        <f t="shared" si="6"/>
        <v>Independent software package</v>
      </c>
    </row>
    <row r="404" spans="1:12" x14ac:dyDescent="0.25">
      <c r="A404" s="79" t="s">
        <v>734</v>
      </c>
      <c r="B404" s="79" t="s">
        <v>735</v>
      </c>
      <c r="C404" s="78"/>
      <c r="D404" s="78"/>
      <c r="E404" s="78"/>
      <c r="F404" s="78"/>
      <c r="G404" s="78"/>
      <c r="H404" s="78"/>
      <c r="I404" s="78"/>
      <c r="J404" s="78"/>
      <c r="K404" s="78"/>
      <c r="L404" s="86" t="str">
        <f t="shared" si="6"/>
        <v>Assembled in following HW</v>
      </c>
    </row>
    <row r="405" spans="1:12" x14ac:dyDescent="0.25">
      <c r="A405" s="79" t="s">
        <v>588</v>
      </c>
      <c r="B405" s="79" t="s">
        <v>589</v>
      </c>
      <c r="C405" s="78"/>
      <c r="D405" s="78"/>
      <c r="E405" s="78"/>
      <c r="F405" s="78"/>
      <c r="G405" s="78"/>
      <c r="H405" s="78"/>
      <c r="I405" s="78"/>
      <c r="J405" s="78"/>
      <c r="K405" s="78"/>
      <c r="L405" s="86" t="str">
        <f t="shared" si="6"/>
        <v>Software version</v>
      </c>
    </row>
    <row r="406" spans="1:12" x14ac:dyDescent="0.25">
      <c r="A406" s="79" t="s">
        <v>736</v>
      </c>
      <c r="B406" s="79" t="s">
        <v>737</v>
      </c>
      <c r="C406" s="78"/>
      <c r="D406" s="78"/>
      <c r="E406" s="78"/>
      <c r="F406" s="78"/>
      <c r="G406" s="78"/>
      <c r="H406" s="78"/>
      <c r="I406" s="78"/>
      <c r="J406" s="78"/>
      <c r="K406" s="78"/>
      <c r="L406" s="86" t="str">
        <f t="shared" si="6"/>
        <v>Operating system</v>
      </c>
    </row>
    <row r="407" spans="1:12" x14ac:dyDescent="0.25">
      <c r="A407" s="79" t="s">
        <v>738</v>
      </c>
      <c r="B407" s="79" t="s">
        <v>739</v>
      </c>
      <c r="C407" s="78"/>
      <c r="D407" s="78"/>
      <c r="E407" s="78"/>
      <c r="F407" s="78"/>
      <c r="G407" s="78"/>
      <c r="H407" s="78"/>
      <c r="I407" s="78"/>
      <c r="J407" s="78"/>
      <c r="K407" s="78"/>
      <c r="L407" s="86" t="str">
        <f t="shared" si="6"/>
        <v>Diagnosis version</v>
      </c>
    </row>
    <row r="408" spans="1:12" x14ac:dyDescent="0.25">
      <c r="A408" s="79" t="s">
        <v>740</v>
      </c>
      <c r="B408" s="79" t="s">
        <v>741</v>
      </c>
      <c r="C408" s="78"/>
      <c r="D408" s="78"/>
      <c r="E408" s="78"/>
      <c r="F408" s="78"/>
      <c r="G408" s="78"/>
      <c r="H408" s="78"/>
      <c r="I408" s="78"/>
      <c r="J408" s="78"/>
      <c r="K408" s="78"/>
      <c r="L408" s="86" t="str">
        <f t="shared" si="6"/>
        <v>ASIL classification</v>
      </c>
    </row>
    <row r="409" spans="1:12" x14ac:dyDescent="0.25">
      <c r="A409" s="79" t="s">
        <v>742</v>
      </c>
      <c r="B409" s="79" t="s">
        <v>743</v>
      </c>
      <c r="C409" s="78"/>
      <c r="D409" s="78"/>
      <c r="E409" s="78"/>
      <c r="F409" s="78"/>
      <c r="G409" s="78"/>
      <c r="H409" s="78"/>
      <c r="I409" s="78"/>
      <c r="J409" s="78"/>
      <c r="K409" s="78"/>
      <c r="L409" s="86" t="str">
        <f t="shared" si="6"/>
        <v>Compatibility with specification</v>
      </c>
    </row>
    <row r="410" spans="1:12" x14ac:dyDescent="0.25">
      <c r="A410" s="79" t="s">
        <v>744</v>
      </c>
      <c r="B410" s="79" t="s">
        <v>745</v>
      </c>
      <c r="C410" s="78"/>
      <c r="D410" s="78"/>
      <c r="E410" s="78"/>
      <c r="F410" s="78"/>
      <c r="G410" s="78"/>
      <c r="H410" s="78"/>
      <c r="I410" s="78"/>
      <c r="J410" s="78"/>
      <c r="K410" s="78"/>
      <c r="L410" s="86" t="str">
        <f t="shared" si="6"/>
        <v>Fulfilled</v>
      </c>
    </row>
    <row r="411" spans="1:12" x14ac:dyDescent="0.25">
      <c r="A411" s="79" t="s">
        <v>746</v>
      </c>
      <c r="B411" s="79" t="s">
        <v>747</v>
      </c>
      <c r="C411" s="78"/>
      <c r="D411" s="78"/>
      <c r="E411" s="78"/>
      <c r="F411" s="78"/>
      <c r="G411" s="78"/>
      <c r="H411" s="78"/>
      <c r="I411" s="78"/>
      <c r="J411" s="78"/>
      <c r="K411" s="78"/>
      <c r="L411" s="86" t="str">
        <f t="shared" si="6"/>
        <v>Not Fulfilled</v>
      </c>
    </row>
    <row r="412" spans="1:12" x14ac:dyDescent="0.25">
      <c r="A412" s="79" t="s">
        <v>748</v>
      </c>
      <c r="B412" s="79" t="s">
        <v>749</v>
      </c>
      <c r="C412" s="78"/>
      <c r="D412" s="78"/>
      <c r="E412" s="78"/>
      <c r="F412" s="78"/>
      <c r="G412" s="78"/>
      <c r="H412" s="78"/>
      <c r="I412" s="78"/>
      <c r="J412" s="78"/>
      <c r="K412" s="78"/>
      <c r="L412" s="86" t="str">
        <f t="shared" si="6"/>
        <v>(6.6) FOSS-Approval</v>
      </c>
    </row>
    <row r="413" spans="1:12" x14ac:dyDescent="0.25">
      <c r="A413" s="79" t="s">
        <v>750</v>
      </c>
      <c r="B413" s="79" t="s">
        <v>751</v>
      </c>
      <c r="C413" s="78"/>
      <c r="D413" s="78"/>
      <c r="E413" s="78"/>
      <c r="F413" s="78"/>
      <c r="G413" s="78"/>
      <c r="H413" s="78"/>
      <c r="I413" s="78"/>
      <c r="J413" s="78"/>
      <c r="K413" s="78"/>
      <c r="L413" s="86" t="str">
        <f t="shared" si="6"/>
        <v>Available</v>
      </c>
    </row>
    <row r="414" spans="1:12" x14ac:dyDescent="0.25">
      <c r="A414" s="79" t="s">
        <v>752</v>
      </c>
      <c r="B414" s="79" t="s">
        <v>753</v>
      </c>
      <c r="C414" s="78"/>
      <c r="D414" s="78"/>
      <c r="E414" s="78"/>
      <c r="F414" s="78"/>
      <c r="G414" s="78"/>
      <c r="H414" s="78"/>
      <c r="I414" s="78"/>
      <c r="J414" s="78"/>
      <c r="K414" s="78"/>
      <c r="L414" s="86" t="str">
        <f t="shared" si="6"/>
        <v>Not available</v>
      </c>
    </row>
    <row r="415" spans="1:12" x14ac:dyDescent="0.25">
      <c r="A415" s="79" t="s">
        <v>754</v>
      </c>
      <c r="B415" s="79" t="s">
        <v>755</v>
      </c>
      <c r="C415" s="78"/>
      <c r="D415" s="78"/>
      <c r="E415" s="78"/>
      <c r="F415" s="78"/>
      <c r="G415" s="78"/>
      <c r="H415" s="78"/>
      <c r="I415" s="78"/>
      <c r="J415" s="78"/>
      <c r="K415" s="78"/>
      <c r="L415" s="86" t="str">
        <f t="shared" si="6"/>
        <v>Not relevant</v>
      </c>
    </row>
    <row r="416" spans="1:12" x14ac:dyDescent="0.25">
      <c r="A416" s="79" t="s">
        <v>756</v>
      </c>
      <c r="B416" s="79" t="s">
        <v>757</v>
      </c>
      <c r="C416" s="78"/>
      <c r="D416" s="78"/>
      <c r="E416" s="78"/>
      <c r="F416" s="78"/>
      <c r="G416" s="78"/>
      <c r="H416" s="78"/>
      <c r="I416" s="78"/>
      <c r="J416" s="78"/>
      <c r="K416" s="78"/>
      <c r="L416" s="86" t="str">
        <f t="shared" si="6"/>
        <v>Trigger</v>
      </c>
    </row>
    <row r="417" spans="1:12" x14ac:dyDescent="0.25">
      <c r="A417" s="79" t="s">
        <v>758</v>
      </c>
      <c r="B417" s="79" t="s">
        <v>759</v>
      </c>
      <c r="C417" s="78"/>
      <c r="D417" s="78"/>
      <c r="E417" s="78"/>
      <c r="F417" s="78"/>
      <c r="G417" s="78"/>
      <c r="H417" s="78"/>
      <c r="I417" s="78"/>
      <c r="J417" s="78"/>
      <c r="K417" s="78"/>
      <c r="L417" s="86" t="str">
        <f t="shared" si="6"/>
        <v>Initial PPA procedure</v>
      </c>
    </row>
    <row r="418" spans="1:12" x14ac:dyDescent="0.25">
      <c r="A418" s="79" t="s">
        <v>760</v>
      </c>
      <c r="B418" s="79" t="s">
        <v>761</v>
      </c>
      <c r="C418" s="78"/>
      <c r="D418" s="78"/>
      <c r="E418" s="78"/>
      <c r="F418" s="78"/>
      <c r="G418" s="78"/>
      <c r="H418" s="78"/>
      <c r="I418" s="78"/>
      <c r="J418" s="78"/>
      <c r="K418" s="78"/>
      <c r="L418" s="86" t="str">
        <f t="shared" si="6"/>
        <v>PPA procedure due to changes</v>
      </c>
    </row>
    <row r="419" spans="1:12" x14ac:dyDescent="0.25">
      <c r="A419" s="79" t="s">
        <v>762</v>
      </c>
      <c r="B419" s="79" t="s">
        <v>11</v>
      </c>
      <c r="C419" s="78"/>
      <c r="D419" s="78"/>
      <c r="E419" s="78"/>
      <c r="F419" s="78"/>
      <c r="G419" s="78"/>
      <c r="H419" s="78"/>
      <c r="I419" s="78"/>
      <c r="J419" s="78"/>
      <c r="K419" s="78"/>
      <c r="L419" s="86" t="str">
        <f t="shared" si="6"/>
        <v>Requirements not met</v>
      </c>
    </row>
    <row r="420" spans="1:12" x14ac:dyDescent="0.25">
      <c r="A420" s="79" t="s">
        <v>763</v>
      </c>
      <c r="B420" s="79" t="s">
        <v>965</v>
      </c>
      <c r="C420" s="78"/>
      <c r="D420" s="78"/>
      <c r="E420" s="78"/>
      <c r="F420" s="78"/>
      <c r="G420" s="78"/>
      <c r="H420" s="78"/>
      <c r="I420" s="78"/>
      <c r="J420" s="78"/>
      <c r="K420" s="78"/>
      <c r="L420" s="86" t="str">
        <f t="shared" si="6"/>
        <v>Date of last evaluation</v>
      </c>
    </row>
    <row r="421" spans="1:12" x14ac:dyDescent="0.25">
      <c r="A421" s="79" t="s">
        <v>764</v>
      </c>
      <c r="B421" s="79" t="s">
        <v>765</v>
      </c>
      <c r="C421" s="78"/>
      <c r="D421" s="78"/>
      <c r="E421" s="78"/>
      <c r="F421" s="78"/>
      <c r="G421" s="78"/>
      <c r="H421" s="78"/>
      <c r="I421" s="78"/>
      <c r="J421" s="78"/>
      <c r="K421" s="78"/>
      <c r="L421" s="86" t="str">
        <f t="shared" si="6"/>
        <v>Process evaluation method</v>
      </c>
    </row>
    <row r="422" spans="1:12" x14ac:dyDescent="0.25">
      <c r="A422" s="79" t="s">
        <v>766</v>
      </c>
      <c r="B422" s="79" t="s">
        <v>767</v>
      </c>
      <c r="C422" s="78"/>
      <c r="D422" s="78"/>
      <c r="E422" s="78"/>
      <c r="F422" s="78"/>
      <c r="G422" s="78"/>
      <c r="H422" s="78"/>
      <c r="I422" s="78"/>
      <c r="J422" s="78"/>
      <c r="K422" s="78"/>
      <c r="L422" s="86" t="str">
        <f t="shared" si="6"/>
        <v>Process evaluation result</v>
      </c>
    </row>
    <row r="423" spans="1:12" x14ac:dyDescent="0.25">
      <c r="A423" s="79" t="s">
        <v>768</v>
      </c>
      <c r="B423" s="79" t="s">
        <v>769</v>
      </c>
      <c r="C423" s="78"/>
      <c r="D423" s="78"/>
      <c r="E423" s="78"/>
      <c r="F423" s="78"/>
      <c r="G423" s="78"/>
      <c r="H423" s="78"/>
      <c r="I423" s="78"/>
      <c r="J423" s="78"/>
      <c r="K423" s="78"/>
      <c r="L423" s="86" t="str">
        <f t="shared" si="6"/>
        <v>Specification and deliverables</v>
      </c>
    </row>
    <row r="424" spans="1:12" x14ac:dyDescent="0.25">
      <c r="A424" s="79" t="s">
        <v>770</v>
      </c>
      <c r="B424" s="79" t="s">
        <v>771</v>
      </c>
      <c r="C424" s="78"/>
      <c r="D424" s="78"/>
      <c r="E424" s="78"/>
      <c r="F424" s="78"/>
      <c r="G424" s="78"/>
      <c r="H424" s="78"/>
      <c r="I424" s="78"/>
      <c r="J424" s="78"/>
      <c r="K424" s="78"/>
      <c r="L424" s="86" t="str">
        <f t="shared" si="6"/>
        <v>Details for usage of software modules</v>
      </c>
    </row>
    <row r="425" spans="1:12" x14ac:dyDescent="0.25">
      <c r="A425" s="79" t="s">
        <v>772</v>
      </c>
      <c r="B425" s="79" t="s">
        <v>773</v>
      </c>
      <c r="C425" s="78"/>
      <c r="D425" s="78"/>
      <c r="E425" s="78"/>
      <c r="F425" s="78"/>
      <c r="G425" s="78"/>
      <c r="H425" s="78"/>
      <c r="I425" s="78"/>
      <c r="J425" s="78"/>
      <c r="K425" s="78"/>
      <c r="L425" s="86" t="str">
        <f t="shared" si="6"/>
        <v>SW-PNR</v>
      </c>
    </row>
    <row r="426" spans="1:12" x14ac:dyDescent="0.25">
      <c r="A426" s="79" t="s">
        <v>721</v>
      </c>
      <c r="B426" s="79" t="s">
        <v>774</v>
      </c>
      <c r="C426" s="78"/>
      <c r="D426" s="78"/>
      <c r="E426" s="78"/>
      <c r="F426" s="78"/>
      <c r="G426" s="78"/>
      <c r="H426" s="78"/>
      <c r="I426" s="78"/>
      <c r="J426" s="78"/>
      <c r="K426" s="78"/>
      <c r="L426" s="86" t="str">
        <f t="shared" si="6"/>
        <v>Release name (customer)</v>
      </c>
    </row>
    <row r="427" spans="1:12" x14ac:dyDescent="0.25">
      <c r="A427" s="79" t="s">
        <v>775</v>
      </c>
      <c r="B427" s="79" t="s">
        <v>776</v>
      </c>
      <c r="C427" s="78"/>
      <c r="D427" s="78"/>
      <c r="E427" s="78"/>
      <c r="F427" s="78"/>
      <c r="G427" s="78"/>
      <c r="H427" s="78"/>
      <c r="I427" s="78"/>
      <c r="J427" s="78"/>
      <c r="K427" s="78"/>
      <c r="L427" s="86" t="str">
        <f t="shared" si="6"/>
        <v>Designation of organization</v>
      </c>
    </row>
    <row r="428" spans="1:12" x14ac:dyDescent="0.25">
      <c r="A428" s="79" t="s">
        <v>777</v>
      </c>
      <c r="B428" s="79" t="s">
        <v>778</v>
      </c>
      <c r="C428" s="78"/>
      <c r="D428" s="78"/>
      <c r="E428" s="78"/>
      <c r="F428" s="78"/>
      <c r="G428" s="78"/>
      <c r="H428" s="78"/>
      <c r="I428" s="78"/>
      <c r="J428" s="78"/>
      <c r="K428" s="78"/>
      <c r="L428" s="86" t="str">
        <f t="shared" si="6"/>
        <v>Test report</v>
      </c>
    </row>
    <row r="429" spans="1:12" x14ac:dyDescent="0.25">
      <c r="A429" s="79" t="s">
        <v>779</v>
      </c>
      <c r="B429" s="79" t="s">
        <v>780</v>
      </c>
      <c r="C429" s="78"/>
      <c r="D429" s="78"/>
      <c r="E429" s="78"/>
      <c r="F429" s="78"/>
      <c r="G429" s="78"/>
      <c r="H429" s="78"/>
      <c r="I429" s="78"/>
      <c r="J429" s="78"/>
      <c r="K429" s="78"/>
      <c r="L429" s="86" t="str">
        <f t="shared" si="6"/>
        <v>Approval status</v>
      </c>
    </row>
    <row r="430" spans="1:12" x14ac:dyDescent="0.25">
      <c r="A430" s="79" t="s">
        <v>781</v>
      </c>
      <c r="B430" s="79" t="s">
        <v>782</v>
      </c>
      <c r="C430" s="78"/>
      <c r="D430" s="78"/>
      <c r="E430" s="78"/>
      <c r="F430" s="78"/>
      <c r="G430" s="78"/>
      <c r="H430" s="78"/>
      <c r="I430" s="78"/>
      <c r="J430" s="78"/>
      <c r="K430" s="78"/>
      <c r="L430" s="86" t="str">
        <f t="shared" si="6"/>
        <v>Usage recommendation of organization</v>
      </c>
    </row>
    <row r="431" spans="1:12" ht="45" x14ac:dyDescent="0.25">
      <c r="A431" s="79" t="s">
        <v>783</v>
      </c>
      <c r="B431" s="79" t="s">
        <v>784</v>
      </c>
      <c r="C431" s="78"/>
      <c r="D431" s="78"/>
      <c r="E431" s="78"/>
      <c r="F431" s="78"/>
      <c r="G431" s="78"/>
      <c r="H431" s="78"/>
      <c r="I431" s="78"/>
      <c r="J431" s="78"/>
      <c r="K431" s="78"/>
      <c r="L431" s="86" t="str">
        <f t="shared" si="6"/>
        <v>(To use the software for the intended application by an authorized person with the organization thorough permission granted via legally binding signature (handwritten, electronic))</v>
      </c>
    </row>
    <row r="432" spans="1:12" ht="45" x14ac:dyDescent="0.25">
      <c r="A432" s="79" t="s">
        <v>785</v>
      </c>
      <c r="B432" s="79" t="s">
        <v>786</v>
      </c>
      <c r="C432" s="78"/>
      <c r="D432" s="78"/>
      <c r="E432" s="78"/>
      <c r="F432" s="78"/>
      <c r="G432" s="78"/>
      <c r="H432" s="78"/>
      <c r="I432" s="78"/>
      <c r="J432" s="78"/>
      <c r="K432" s="78"/>
      <c r="L432" s="86" t="str">
        <f t="shared" si="6"/>
        <v>(To use the software for the intended application by an authorized person with the customer company thorough permission granted via legally binding signature (handwritten, electronic))</v>
      </c>
    </row>
    <row r="433" spans="1:12" x14ac:dyDescent="0.25">
      <c r="A433" s="79" t="s">
        <v>787</v>
      </c>
      <c r="B433" s="79" t="s">
        <v>788</v>
      </c>
      <c r="C433" s="78"/>
      <c r="D433" s="78"/>
      <c r="E433" s="78"/>
      <c r="F433" s="78"/>
      <c r="G433" s="78"/>
      <c r="H433" s="78"/>
      <c r="I433" s="78"/>
      <c r="J433" s="78"/>
      <c r="K433" s="78"/>
      <c r="L433" s="86" t="str">
        <f t="shared" si="6"/>
        <v>Description about Software</v>
      </c>
    </row>
    <row r="434" spans="1:12" x14ac:dyDescent="0.25">
      <c r="A434" s="79" t="s">
        <v>725</v>
      </c>
      <c r="B434" s="79" t="s">
        <v>726</v>
      </c>
      <c r="C434" s="78"/>
      <c r="D434" s="78"/>
      <c r="E434" s="78"/>
      <c r="F434" s="78"/>
      <c r="G434" s="78"/>
      <c r="H434" s="78"/>
      <c r="I434" s="78"/>
      <c r="J434" s="78"/>
      <c r="K434" s="78"/>
      <c r="L434" s="86" t="str">
        <f t="shared" si="6"/>
        <v>Description of software</v>
      </c>
    </row>
    <row r="435" spans="1:12" x14ac:dyDescent="0.25">
      <c r="A435" s="79" t="s">
        <v>727</v>
      </c>
      <c r="B435" s="79" t="s">
        <v>789</v>
      </c>
      <c r="C435" s="78"/>
      <c r="D435" s="78"/>
      <c r="E435" s="78"/>
      <c r="F435" s="78"/>
      <c r="G435" s="78"/>
      <c r="H435" s="78"/>
      <c r="I435" s="78"/>
      <c r="J435" s="78"/>
      <c r="K435" s="78"/>
      <c r="L435" s="86" t="str">
        <f t="shared" si="6"/>
        <v>Product-specific identifier/key</v>
      </c>
    </row>
    <row r="436" spans="1:12" x14ac:dyDescent="0.25">
      <c r="A436" s="79" t="s">
        <v>729</v>
      </c>
      <c r="B436" s="79" t="s">
        <v>730</v>
      </c>
      <c r="C436" s="78"/>
      <c r="D436" s="78"/>
      <c r="E436" s="78"/>
      <c r="F436" s="78"/>
      <c r="G436" s="78"/>
      <c r="H436" s="78"/>
      <c r="I436" s="78"/>
      <c r="J436" s="78"/>
      <c r="K436" s="78"/>
      <c r="L436" s="86" t="str">
        <f t="shared" si="6"/>
        <v>Checksum</v>
      </c>
    </row>
    <row r="437" spans="1:12" x14ac:dyDescent="0.25">
      <c r="A437" s="79" t="s">
        <v>720</v>
      </c>
      <c r="B437" s="79" t="s">
        <v>964</v>
      </c>
      <c r="C437" s="78"/>
      <c r="D437" s="78"/>
      <c r="E437" s="78"/>
      <c r="F437" s="78"/>
      <c r="G437" s="78"/>
      <c r="H437" s="78"/>
      <c r="I437" s="78"/>
      <c r="J437" s="78"/>
      <c r="K437" s="78"/>
      <c r="L437" s="86" t="str">
        <f t="shared" si="6"/>
        <v>Parts list reference (customer) (optional)</v>
      </c>
    </row>
    <row r="438" spans="1:12" x14ac:dyDescent="0.25">
      <c r="A438" s="79" t="s">
        <v>790</v>
      </c>
      <c r="B438" s="79" t="s">
        <v>791</v>
      </c>
      <c r="C438" s="78"/>
      <c r="D438" s="78"/>
      <c r="E438" s="78"/>
      <c r="F438" s="78"/>
      <c r="G438" s="78"/>
      <c r="H438" s="78"/>
      <c r="I438" s="78"/>
      <c r="J438" s="78"/>
      <c r="K438" s="78"/>
      <c r="L438" s="86" t="str">
        <f t="shared" si="6"/>
        <v xml:space="preserve"> Tests completed</v>
      </c>
    </row>
    <row r="439" spans="1:12" x14ac:dyDescent="0.25">
      <c r="A439" s="79" t="s">
        <v>792</v>
      </c>
      <c r="B439" s="79" t="s">
        <v>793</v>
      </c>
      <c r="C439" s="78"/>
      <c r="D439" s="78"/>
      <c r="E439" s="78"/>
      <c r="F439" s="78"/>
      <c r="G439" s="78"/>
      <c r="H439" s="78"/>
      <c r="I439" s="78"/>
      <c r="J439" s="78"/>
      <c r="K439" s="78"/>
      <c r="L439" s="86" t="str">
        <f t="shared" si="6"/>
        <v>General information about hardware (minimum requirement)</v>
      </c>
    </row>
    <row r="440" spans="1:12" x14ac:dyDescent="0.25">
      <c r="A440" s="79" t="s">
        <v>794</v>
      </c>
      <c r="B440" s="79" t="s">
        <v>795</v>
      </c>
      <c r="C440" s="78"/>
      <c r="D440" s="78"/>
      <c r="E440" s="78"/>
      <c r="F440" s="78"/>
      <c r="G440" s="78"/>
      <c r="H440" s="78"/>
      <c r="I440" s="78"/>
      <c r="J440" s="78"/>
      <c r="K440" s="78"/>
      <c r="L440" s="86" t="str">
        <f t="shared" si="6"/>
        <v>Microcontroller</v>
      </c>
    </row>
    <row r="441" spans="1:12" x14ac:dyDescent="0.25">
      <c r="A441" s="79" t="s">
        <v>796</v>
      </c>
      <c r="B441" s="79" t="s">
        <v>797</v>
      </c>
      <c r="C441" s="78"/>
      <c r="D441" s="78"/>
      <c r="E441" s="78"/>
      <c r="F441" s="78"/>
      <c r="G441" s="78"/>
      <c r="H441" s="78"/>
      <c r="I441" s="78"/>
      <c r="J441" s="78"/>
      <c r="K441" s="78"/>
      <c r="L441" s="86" t="str">
        <f t="shared" si="6"/>
        <v>Microcontroller frequency</v>
      </c>
    </row>
    <row r="442" spans="1:12" x14ac:dyDescent="0.25">
      <c r="A442" s="79" t="s">
        <v>798</v>
      </c>
      <c r="B442" s="79" t="s">
        <v>799</v>
      </c>
      <c r="C442" s="78"/>
      <c r="D442" s="78"/>
      <c r="E442" s="78"/>
      <c r="F442" s="78"/>
      <c r="G442" s="78"/>
      <c r="H442" s="78"/>
      <c r="I442" s="78"/>
      <c r="J442" s="78"/>
      <c r="K442" s="78"/>
      <c r="L442" s="86" t="str">
        <f t="shared" si="6"/>
        <v>Quartz frequency</v>
      </c>
    </row>
    <row r="443" spans="1:12" x14ac:dyDescent="0.25">
      <c r="A443" s="79" t="s">
        <v>800</v>
      </c>
      <c r="B443" s="79" t="s">
        <v>801</v>
      </c>
      <c r="C443" s="78"/>
      <c r="D443" s="78"/>
      <c r="E443" s="78"/>
      <c r="F443" s="78"/>
      <c r="G443" s="78"/>
      <c r="H443" s="78"/>
      <c r="I443" s="78"/>
      <c r="J443" s="78"/>
      <c r="K443" s="78"/>
      <c r="L443" s="86" t="str">
        <f t="shared" si="6"/>
        <v>Memory utilization (measurement)</v>
      </c>
    </row>
    <row r="444" spans="1:12" x14ac:dyDescent="0.25">
      <c r="A444" s="79" t="s">
        <v>802</v>
      </c>
      <c r="B444" s="79" t="s">
        <v>105</v>
      </c>
      <c r="C444" s="78"/>
      <c r="D444" s="78"/>
      <c r="E444" s="78"/>
      <c r="F444" s="78"/>
      <c r="G444" s="78"/>
      <c r="H444" s="78"/>
      <c r="I444" s="78"/>
      <c r="J444" s="78"/>
      <c r="K444" s="78"/>
      <c r="L444" s="86" t="str">
        <f t="shared" si="6"/>
        <v>Component information</v>
      </c>
    </row>
    <row r="445" spans="1:12" x14ac:dyDescent="0.25">
      <c r="A445" s="79" t="s">
        <v>803</v>
      </c>
      <c r="B445" s="79" t="s">
        <v>804</v>
      </c>
      <c r="C445" s="78"/>
      <c r="D445" s="78"/>
      <c r="E445" s="78"/>
      <c r="F445" s="78"/>
      <c r="G445" s="78"/>
      <c r="H445" s="78"/>
      <c r="I445" s="78"/>
      <c r="J445" s="78"/>
      <c r="K445" s="78"/>
      <c r="L445" s="86" t="str">
        <f t="shared" si="6"/>
        <v>Used [kB]</v>
      </c>
    </row>
    <row r="446" spans="1:12" x14ac:dyDescent="0.25">
      <c r="A446" s="79" t="s">
        <v>805</v>
      </c>
      <c r="B446" s="79" t="s">
        <v>806</v>
      </c>
      <c r="C446" s="78"/>
      <c r="D446" s="78"/>
      <c r="E446" s="78"/>
      <c r="F446" s="78"/>
      <c r="G446" s="78"/>
      <c r="H446" s="78"/>
      <c r="I446" s="78"/>
      <c r="J446" s="78"/>
      <c r="K446" s="78"/>
      <c r="L446" s="86" t="str">
        <f t="shared" si="6"/>
        <v>Available [kB]</v>
      </c>
    </row>
    <row r="447" spans="1:12" x14ac:dyDescent="0.25">
      <c r="A447" s="79" t="s">
        <v>807</v>
      </c>
      <c r="B447" s="79" t="s">
        <v>808</v>
      </c>
      <c r="C447" s="78"/>
      <c r="D447" s="78"/>
      <c r="E447" s="78"/>
      <c r="F447" s="78"/>
      <c r="G447" s="78"/>
      <c r="H447" s="78"/>
      <c r="I447" s="78"/>
      <c r="J447" s="78"/>
      <c r="K447" s="78"/>
      <c r="L447" s="86" t="str">
        <f t="shared" si="6"/>
        <v>Used [%]</v>
      </c>
    </row>
    <row r="448" spans="1:12" x14ac:dyDescent="0.25">
      <c r="A448" s="79" t="s">
        <v>809</v>
      </c>
      <c r="B448" s="79" t="s">
        <v>809</v>
      </c>
      <c r="C448" s="78"/>
      <c r="D448" s="78"/>
      <c r="E448" s="78"/>
      <c r="F448" s="78"/>
      <c r="G448" s="78"/>
      <c r="H448" s="78"/>
      <c r="I448" s="78"/>
      <c r="J448" s="78"/>
      <c r="K448" s="78"/>
      <c r="L448" s="86" t="str">
        <f t="shared" si="6"/>
        <v>ROM</v>
      </c>
    </row>
    <row r="449" spans="1:12" x14ac:dyDescent="0.25">
      <c r="A449" s="79" t="s">
        <v>810</v>
      </c>
      <c r="B449" s="79" t="s">
        <v>810</v>
      </c>
      <c r="C449" s="78"/>
      <c r="D449" s="78"/>
      <c r="E449" s="78"/>
      <c r="F449" s="78"/>
      <c r="G449" s="78"/>
      <c r="H449" s="78"/>
      <c r="I449" s="78"/>
      <c r="J449" s="78"/>
      <c r="K449" s="78"/>
      <c r="L449" s="86" t="str">
        <f t="shared" si="6"/>
        <v>RAM</v>
      </c>
    </row>
    <row r="450" spans="1:12" x14ac:dyDescent="0.25">
      <c r="A450" s="79" t="s">
        <v>811</v>
      </c>
      <c r="B450" s="79" t="s">
        <v>811</v>
      </c>
      <c r="C450" s="78"/>
      <c r="D450" s="78"/>
      <c r="E450" s="78"/>
      <c r="F450" s="78"/>
      <c r="G450" s="78"/>
      <c r="H450" s="78"/>
      <c r="I450" s="78"/>
      <c r="J450" s="78"/>
      <c r="K450" s="78"/>
      <c r="L450" s="86" t="str">
        <f t="shared" si="6"/>
        <v>EEPROM</v>
      </c>
    </row>
    <row r="451" spans="1:12" x14ac:dyDescent="0.25">
      <c r="A451" s="79" t="s">
        <v>812</v>
      </c>
      <c r="B451" s="79" t="s">
        <v>813</v>
      </c>
      <c r="C451" s="78"/>
      <c r="D451" s="78"/>
      <c r="E451" s="78"/>
      <c r="F451" s="78"/>
      <c r="G451" s="78"/>
      <c r="H451" s="78"/>
      <c r="I451" s="78"/>
      <c r="J451" s="78"/>
      <c r="K451" s="78"/>
      <c r="L451" s="86" t="str">
        <f t="shared" si="6"/>
        <v>Harddisc</v>
      </c>
    </row>
    <row r="452" spans="1:12" x14ac:dyDescent="0.25">
      <c r="A452" s="79" t="s">
        <v>814</v>
      </c>
      <c r="B452" s="79" t="s">
        <v>815</v>
      </c>
      <c r="C452" s="78"/>
      <c r="D452" s="78"/>
      <c r="E452" s="78"/>
      <c r="F452" s="78"/>
      <c r="G452" s="78"/>
      <c r="H452" s="78"/>
      <c r="I452" s="78"/>
      <c r="J452" s="78"/>
      <c r="K452" s="78"/>
      <c r="L452" s="86" t="str">
        <f t="shared" ref="L452:L515" si="7">VLOOKUP(A452,A:J,$L$1,FALSE)</f>
        <v>Specification met</v>
      </c>
    </row>
    <row r="453" spans="1:12" x14ac:dyDescent="0.25">
      <c r="A453" s="79" t="s">
        <v>816</v>
      </c>
      <c r="B453" s="79" t="s">
        <v>817</v>
      </c>
      <c r="C453" s="78"/>
      <c r="D453" s="78"/>
      <c r="E453" s="78"/>
      <c r="F453" s="78"/>
      <c r="G453" s="78"/>
      <c r="H453" s="78"/>
      <c r="I453" s="78"/>
      <c r="J453" s="78"/>
      <c r="K453" s="78"/>
      <c r="L453" s="86" t="str">
        <f t="shared" si="7"/>
        <v>Processor load Initial</v>
      </c>
    </row>
    <row r="454" spans="1:12" x14ac:dyDescent="0.25">
      <c r="A454" s="79" t="s">
        <v>818</v>
      </c>
      <c r="B454" s="79" t="s">
        <v>819</v>
      </c>
      <c r="C454" s="78"/>
      <c r="D454" s="78"/>
      <c r="E454" s="78"/>
      <c r="F454" s="78"/>
      <c r="G454" s="78"/>
      <c r="H454" s="78"/>
      <c r="I454" s="78"/>
      <c r="J454" s="78"/>
      <c r="K454" s="78"/>
      <c r="L454" s="86" t="str">
        <f t="shared" si="7"/>
        <v>Processor load Operation</v>
      </c>
    </row>
    <row r="455" spans="1:12" x14ac:dyDescent="0.25">
      <c r="A455" s="79" t="s">
        <v>820</v>
      </c>
      <c r="B455" s="79" t="s">
        <v>821</v>
      </c>
      <c r="C455" s="78"/>
      <c r="D455" s="78"/>
      <c r="E455" s="78"/>
      <c r="F455" s="78"/>
      <c r="G455" s="78"/>
      <c r="H455" s="78"/>
      <c r="I455" s="78"/>
      <c r="J455" s="78"/>
      <c r="K455" s="78"/>
      <c r="L455" s="86" t="str">
        <f t="shared" si="7"/>
        <v>Processor load Peak</v>
      </c>
    </row>
    <row r="456" spans="1:12" x14ac:dyDescent="0.25">
      <c r="A456" s="79" t="s">
        <v>822</v>
      </c>
      <c r="B456" s="79" t="s">
        <v>823</v>
      </c>
      <c r="C456" s="78"/>
      <c r="D456" s="78"/>
      <c r="E456" s="78"/>
      <c r="F456" s="78"/>
      <c r="G456" s="78"/>
      <c r="H456" s="78"/>
      <c r="I456" s="78"/>
      <c r="J456" s="78"/>
      <c r="K456" s="78"/>
      <c r="L456" s="86" t="str">
        <f t="shared" si="7"/>
        <v>Processor utilization</v>
      </c>
    </row>
    <row r="457" spans="1:12" x14ac:dyDescent="0.25">
      <c r="A457" s="79" t="s">
        <v>824</v>
      </c>
      <c r="B457" s="79" t="s">
        <v>825</v>
      </c>
      <c r="C457" s="78"/>
      <c r="D457" s="78"/>
      <c r="E457" s="78"/>
      <c r="F457" s="78"/>
      <c r="G457" s="78"/>
      <c r="H457" s="78"/>
      <c r="I457" s="78"/>
      <c r="J457" s="78"/>
      <c r="K457" s="78"/>
      <c r="L457" s="86" t="str">
        <f t="shared" si="7"/>
        <v>Processor utilization (measurement)</v>
      </c>
    </row>
    <row r="458" spans="1:12" x14ac:dyDescent="0.25">
      <c r="A458" s="79" t="s">
        <v>826</v>
      </c>
      <c r="B458" s="79" t="s">
        <v>827</v>
      </c>
      <c r="C458" s="78"/>
      <c r="D458" s="78"/>
      <c r="E458" s="78"/>
      <c r="F458" s="78"/>
      <c r="G458" s="78"/>
      <c r="H458" s="78"/>
      <c r="I458" s="78"/>
      <c r="J458" s="78"/>
      <c r="K458" s="78"/>
      <c r="L458" s="86" t="str">
        <f t="shared" si="7"/>
        <v>Reference to documentation</v>
      </c>
    </row>
    <row r="459" spans="1:12" x14ac:dyDescent="0.25">
      <c r="A459" s="79" t="s">
        <v>828</v>
      </c>
      <c r="B459" s="79" t="s">
        <v>829</v>
      </c>
      <c r="C459" s="78"/>
      <c r="D459" s="78"/>
      <c r="E459" s="78"/>
      <c r="F459" s="78"/>
      <c r="G459" s="78"/>
      <c r="H459" s="78"/>
      <c r="I459" s="78"/>
      <c r="J459" s="78"/>
      <c r="K459" s="78"/>
      <c r="L459" s="86" t="str">
        <f t="shared" si="7"/>
        <v>Status of documentation</v>
      </c>
    </row>
    <row r="460" spans="1:12" x14ac:dyDescent="0.25">
      <c r="A460" s="79" t="s">
        <v>830</v>
      </c>
      <c r="B460" s="79" t="s">
        <v>831</v>
      </c>
      <c r="C460" s="78"/>
      <c r="D460" s="78"/>
      <c r="E460" s="78"/>
      <c r="F460" s="78"/>
      <c r="G460" s="78"/>
      <c r="H460" s="78"/>
      <c r="I460" s="78"/>
      <c r="J460" s="78"/>
      <c r="K460" s="78"/>
      <c r="L460" s="86" t="str">
        <f t="shared" si="7"/>
        <v>Aligned configuration / baseline</v>
      </c>
    </row>
    <row r="461" spans="1:12" x14ac:dyDescent="0.25">
      <c r="A461" s="79" t="s">
        <v>832</v>
      </c>
      <c r="B461" s="79" t="s">
        <v>833</v>
      </c>
      <c r="C461" s="78"/>
      <c r="D461" s="78"/>
      <c r="E461" s="78"/>
      <c r="F461" s="78"/>
      <c r="G461" s="78"/>
      <c r="H461" s="78"/>
      <c r="I461" s="78"/>
      <c r="J461" s="78"/>
      <c r="K461" s="78"/>
      <c r="L461" s="86" t="str">
        <f t="shared" si="7"/>
        <v>Review and approval, last status</v>
      </c>
    </row>
    <row r="462" spans="1:12" x14ac:dyDescent="0.25">
      <c r="A462" s="79" t="s">
        <v>834</v>
      </c>
      <c r="B462" s="79" t="s">
        <v>835</v>
      </c>
      <c r="C462" s="78"/>
      <c r="D462" s="78"/>
      <c r="E462" s="78"/>
      <c r="F462" s="78"/>
      <c r="G462" s="78"/>
      <c r="H462" s="78"/>
      <c r="I462" s="78"/>
      <c r="J462" s="78"/>
      <c r="K462" s="78"/>
      <c r="L462" s="86" t="str">
        <f t="shared" si="7"/>
        <v>Function tests</v>
      </c>
    </row>
    <row r="463" spans="1:12" x14ac:dyDescent="0.25">
      <c r="A463" s="79" t="s">
        <v>836</v>
      </c>
      <c r="B463" s="79" t="s">
        <v>837</v>
      </c>
      <c r="C463" s="78"/>
      <c r="D463" s="78"/>
      <c r="E463" s="78"/>
      <c r="F463" s="78"/>
      <c r="G463" s="78"/>
      <c r="H463" s="78"/>
      <c r="I463" s="78"/>
      <c r="J463" s="78"/>
      <c r="K463" s="78"/>
      <c r="L463" s="86" t="str">
        <f t="shared" si="7"/>
        <v>Tested according to test specification</v>
      </c>
    </row>
    <row r="464" spans="1:12" x14ac:dyDescent="0.25">
      <c r="A464" s="79" t="s">
        <v>838</v>
      </c>
      <c r="B464" s="79" t="s">
        <v>839</v>
      </c>
      <c r="C464" s="78"/>
      <c r="D464" s="78"/>
      <c r="E464" s="78"/>
      <c r="F464" s="78"/>
      <c r="G464" s="78"/>
      <c r="H464" s="78"/>
      <c r="I464" s="78"/>
      <c r="J464" s="78"/>
      <c r="K464" s="78"/>
      <c r="L464" s="86" t="str">
        <f t="shared" si="7"/>
        <v>All test sequences passed successfully?</v>
      </c>
    </row>
    <row r="465" spans="1:12" x14ac:dyDescent="0.25">
      <c r="A465" s="79" t="s">
        <v>840</v>
      </c>
      <c r="B465" s="79" t="s">
        <v>841</v>
      </c>
      <c r="C465" s="78"/>
      <c r="D465" s="78"/>
      <c r="E465" s="78"/>
      <c r="F465" s="78"/>
      <c r="G465" s="78"/>
      <c r="H465" s="78"/>
      <c r="I465" s="78"/>
      <c r="J465" s="78"/>
      <c r="K465" s="78"/>
      <c r="L465" s="86" t="str">
        <f t="shared" si="7"/>
        <v>All regression tests passed successfully?</v>
      </c>
    </row>
    <row r="466" spans="1:12" x14ac:dyDescent="0.25">
      <c r="A466" s="79" t="s">
        <v>842</v>
      </c>
      <c r="B466" s="79" t="s">
        <v>843</v>
      </c>
      <c r="C466" s="78"/>
      <c r="D466" s="78"/>
      <c r="E466" s="78"/>
      <c r="F466" s="78"/>
      <c r="G466" s="78"/>
      <c r="H466" s="78"/>
      <c r="I466" s="78"/>
      <c r="J466" s="78"/>
      <c r="K466" s="78"/>
      <c r="L466" s="86" t="str">
        <f t="shared" si="7"/>
        <v>List of tests not passed and risk assessment</v>
      </c>
    </row>
    <row r="467" spans="1:12" x14ac:dyDescent="0.25">
      <c r="A467" s="79" t="s">
        <v>844</v>
      </c>
      <c r="B467" s="79" t="s">
        <v>845</v>
      </c>
      <c r="C467" s="78"/>
      <c r="D467" s="78"/>
      <c r="E467" s="78"/>
      <c r="F467" s="78"/>
      <c r="G467" s="78"/>
      <c r="H467" s="78"/>
      <c r="I467" s="78"/>
      <c r="J467" s="78"/>
      <c r="K467" s="78"/>
      <c r="L467" s="86" t="str">
        <f t="shared" si="7"/>
        <v>Verification of effectiveness of implemented measures</v>
      </c>
    </row>
    <row r="468" spans="1:12" x14ac:dyDescent="0.25">
      <c r="A468" s="79" t="s">
        <v>846</v>
      </c>
      <c r="B468" s="79" t="s">
        <v>847</v>
      </c>
      <c r="C468" s="78"/>
      <c r="D468" s="78"/>
      <c r="E468" s="78"/>
      <c r="F468" s="78"/>
      <c r="G468" s="78"/>
      <c r="H468" s="78"/>
      <c r="I468" s="78"/>
      <c r="J468" s="78"/>
      <c r="K468" s="78"/>
      <c r="L468" s="86" t="str">
        <f t="shared" si="7"/>
        <v>Which special approvals have been granted?</v>
      </c>
    </row>
    <row r="469" spans="1:12" ht="30" x14ac:dyDescent="0.25">
      <c r="A469" s="79" t="s">
        <v>848</v>
      </c>
      <c r="B469" s="79" t="s">
        <v>849</v>
      </c>
      <c r="C469" s="78"/>
      <c r="D469" s="78"/>
      <c r="E469" s="78"/>
      <c r="F469" s="78"/>
      <c r="G469" s="78"/>
      <c r="H469" s="78"/>
      <c r="I469" s="78"/>
      <c r="J469" s="78"/>
      <c r="K469" s="78"/>
      <c r="L469" s="86" t="str">
        <f t="shared" si="7"/>
        <v>Deliverables can be inspected by the customer at any time.</v>
      </c>
    </row>
    <row r="470" spans="1:12" x14ac:dyDescent="0.25">
      <c r="A470" s="89" t="s">
        <v>938</v>
      </c>
      <c r="B470" s="79" t="s">
        <v>939</v>
      </c>
      <c r="C470" s="78"/>
      <c r="D470" s="78"/>
      <c r="E470" s="78"/>
      <c r="F470" s="78"/>
      <c r="G470" s="78"/>
      <c r="H470" s="78"/>
      <c r="I470" s="78"/>
      <c r="J470" s="78"/>
      <c r="K470" s="78"/>
      <c r="L470" s="86" t="str">
        <f t="shared" si="7"/>
        <v>Special archieving requirements</v>
      </c>
    </row>
    <row r="471" spans="1:12" x14ac:dyDescent="0.25">
      <c r="A471" s="79" t="s">
        <v>959</v>
      </c>
      <c r="B471" s="79" t="s">
        <v>960</v>
      </c>
      <c r="C471" s="78"/>
      <c r="D471" s="78"/>
      <c r="E471" s="78"/>
      <c r="F471" s="78"/>
      <c r="G471" s="78"/>
      <c r="H471" s="78"/>
      <c r="I471" s="78"/>
      <c r="J471" s="78"/>
      <c r="K471" s="78"/>
      <c r="L471" s="86" t="str">
        <f t="shared" si="7"/>
        <v>Not completely filled</v>
      </c>
    </row>
    <row r="472" spans="1:12" x14ac:dyDescent="0.25">
      <c r="L472" s="85" t="e">
        <f t="shared" si="7"/>
        <v>#N/A</v>
      </c>
    </row>
    <row r="473" spans="1:12" x14ac:dyDescent="0.25">
      <c r="L473" s="85" t="e">
        <f t="shared" si="7"/>
        <v>#N/A</v>
      </c>
    </row>
    <row r="474" spans="1:12" x14ac:dyDescent="0.25">
      <c r="L474" s="85" t="e">
        <f t="shared" si="7"/>
        <v>#N/A</v>
      </c>
    </row>
    <row r="475" spans="1:12" x14ac:dyDescent="0.25">
      <c r="L475" s="85" t="e">
        <f t="shared" si="7"/>
        <v>#N/A</v>
      </c>
    </row>
    <row r="476" spans="1:12" x14ac:dyDescent="0.25">
      <c r="L476" s="85" t="e">
        <f t="shared" si="7"/>
        <v>#N/A</v>
      </c>
    </row>
    <row r="477" spans="1:12" x14ac:dyDescent="0.25">
      <c r="L477" s="85" t="e">
        <f t="shared" si="7"/>
        <v>#N/A</v>
      </c>
    </row>
    <row r="478" spans="1:12" x14ac:dyDescent="0.25">
      <c r="L478" s="85" t="e">
        <f t="shared" si="7"/>
        <v>#N/A</v>
      </c>
    </row>
    <row r="479" spans="1:12" x14ac:dyDescent="0.25">
      <c r="L479" s="85" t="e">
        <f t="shared" si="7"/>
        <v>#N/A</v>
      </c>
    </row>
    <row r="480" spans="1:12" x14ac:dyDescent="0.25">
      <c r="L480" s="85" t="e">
        <f t="shared" si="7"/>
        <v>#N/A</v>
      </c>
    </row>
    <row r="481" spans="12:12" x14ac:dyDescent="0.25">
      <c r="L481" s="85" t="e">
        <f t="shared" si="7"/>
        <v>#N/A</v>
      </c>
    </row>
    <row r="482" spans="12:12" x14ac:dyDescent="0.25">
      <c r="L482" s="85" t="e">
        <f t="shared" si="7"/>
        <v>#N/A</v>
      </c>
    </row>
    <row r="483" spans="12:12" x14ac:dyDescent="0.25">
      <c r="L483" s="85" t="e">
        <f t="shared" si="7"/>
        <v>#N/A</v>
      </c>
    </row>
    <row r="484" spans="12:12" x14ac:dyDescent="0.25">
      <c r="L484" s="85" t="e">
        <f t="shared" si="7"/>
        <v>#N/A</v>
      </c>
    </row>
    <row r="485" spans="12:12" x14ac:dyDescent="0.25">
      <c r="L485" s="85" t="e">
        <f t="shared" si="7"/>
        <v>#N/A</v>
      </c>
    </row>
    <row r="486" spans="12:12" x14ac:dyDescent="0.25">
      <c r="L486" s="85" t="e">
        <f t="shared" si="7"/>
        <v>#N/A</v>
      </c>
    </row>
    <row r="487" spans="12:12" x14ac:dyDescent="0.25">
      <c r="L487" s="85" t="e">
        <f t="shared" si="7"/>
        <v>#N/A</v>
      </c>
    </row>
    <row r="488" spans="12:12" x14ac:dyDescent="0.25">
      <c r="L488" s="85" t="e">
        <f t="shared" si="7"/>
        <v>#N/A</v>
      </c>
    </row>
    <row r="489" spans="12:12" x14ac:dyDescent="0.25">
      <c r="L489" s="85" t="e">
        <f t="shared" si="7"/>
        <v>#N/A</v>
      </c>
    </row>
    <row r="490" spans="12:12" x14ac:dyDescent="0.25">
      <c r="L490" s="85" t="e">
        <f t="shared" si="7"/>
        <v>#N/A</v>
      </c>
    </row>
    <row r="491" spans="12:12" x14ac:dyDescent="0.25">
      <c r="L491" s="85" t="e">
        <f t="shared" si="7"/>
        <v>#N/A</v>
      </c>
    </row>
    <row r="492" spans="12:12" x14ac:dyDescent="0.25">
      <c r="L492" s="85" t="e">
        <f t="shared" si="7"/>
        <v>#N/A</v>
      </c>
    </row>
    <row r="493" spans="12:12" x14ac:dyDescent="0.25">
      <c r="L493" s="85" t="e">
        <f t="shared" si="7"/>
        <v>#N/A</v>
      </c>
    </row>
    <row r="494" spans="12:12" x14ac:dyDescent="0.25">
      <c r="L494" s="85" t="e">
        <f t="shared" si="7"/>
        <v>#N/A</v>
      </c>
    </row>
    <row r="495" spans="12:12" x14ac:dyDescent="0.25">
      <c r="L495" s="85" t="e">
        <f t="shared" si="7"/>
        <v>#N/A</v>
      </c>
    </row>
    <row r="496" spans="12:12" x14ac:dyDescent="0.25">
      <c r="L496" s="85" t="e">
        <f t="shared" si="7"/>
        <v>#N/A</v>
      </c>
    </row>
    <row r="497" spans="12:12" x14ac:dyDescent="0.25">
      <c r="L497" s="85" t="e">
        <f t="shared" si="7"/>
        <v>#N/A</v>
      </c>
    </row>
    <row r="498" spans="12:12" x14ac:dyDescent="0.25">
      <c r="L498" s="85" t="e">
        <f t="shared" si="7"/>
        <v>#N/A</v>
      </c>
    </row>
    <row r="499" spans="12:12" x14ac:dyDescent="0.25">
      <c r="L499" s="85" t="e">
        <f t="shared" si="7"/>
        <v>#N/A</v>
      </c>
    </row>
    <row r="500" spans="12:12" x14ac:dyDescent="0.25">
      <c r="L500" s="85" t="e">
        <f t="shared" si="7"/>
        <v>#N/A</v>
      </c>
    </row>
    <row r="501" spans="12:12" x14ac:dyDescent="0.25">
      <c r="L501" s="85" t="e">
        <f t="shared" si="7"/>
        <v>#N/A</v>
      </c>
    </row>
    <row r="502" spans="12:12" x14ac:dyDescent="0.25">
      <c r="L502" s="85" t="e">
        <f t="shared" si="7"/>
        <v>#N/A</v>
      </c>
    </row>
    <row r="503" spans="12:12" x14ac:dyDescent="0.25">
      <c r="L503" s="85" t="e">
        <f t="shared" si="7"/>
        <v>#N/A</v>
      </c>
    </row>
    <row r="504" spans="12:12" x14ac:dyDescent="0.25">
      <c r="L504" s="85" t="e">
        <f t="shared" si="7"/>
        <v>#N/A</v>
      </c>
    </row>
    <row r="505" spans="12:12" x14ac:dyDescent="0.25">
      <c r="L505" s="85" t="e">
        <f t="shared" si="7"/>
        <v>#N/A</v>
      </c>
    </row>
    <row r="506" spans="12:12" x14ac:dyDescent="0.25">
      <c r="L506" s="85" t="e">
        <f t="shared" si="7"/>
        <v>#N/A</v>
      </c>
    </row>
    <row r="507" spans="12:12" x14ac:dyDescent="0.25">
      <c r="L507" s="85" t="e">
        <f t="shared" si="7"/>
        <v>#N/A</v>
      </c>
    </row>
    <row r="508" spans="12:12" x14ac:dyDescent="0.25">
      <c r="L508" s="85" t="e">
        <f t="shared" si="7"/>
        <v>#N/A</v>
      </c>
    </row>
    <row r="509" spans="12:12" x14ac:dyDescent="0.25">
      <c r="L509" s="85" t="e">
        <f t="shared" si="7"/>
        <v>#N/A</v>
      </c>
    </row>
    <row r="510" spans="12:12" x14ac:dyDescent="0.25">
      <c r="L510" s="85" t="e">
        <f t="shared" si="7"/>
        <v>#N/A</v>
      </c>
    </row>
    <row r="511" spans="12:12" x14ac:dyDescent="0.25">
      <c r="L511" s="85" t="e">
        <f t="shared" si="7"/>
        <v>#N/A</v>
      </c>
    </row>
    <row r="512" spans="12:12" x14ac:dyDescent="0.25">
      <c r="L512" s="85" t="e">
        <f t="shared" si="7"/>
        <v>#N/A</v>
      </c>
    </row>
    <row r="513" spans="12:12" x14ac:dyDescent="0.25">
      <c r="L513" s="85" t="e">
        <f t="shared" si="7"/>
        <v>#N/A</v>
      </c>
    </row>
    <row r="514" spans="12:12" x14ac:dyDescent="0.25">
      <c r="L514" s="85" t="e">
        <f t="shared" si="7"/>
        <v>#N/A</v>
      </c>
    </row>
    <row r="515" spans="12:12" x14ac:dyDescent="0.25">
      <c r="L515" s="85" t="e">
        <f t="shared" si="7"/>
        <v>#N/A</v>
      </c>
    </row>
    <row r="516" spans="12:12" x14ac:dyDescent="0.25">
      <c r="L516" s="85" t="e">
        <f t="shared" ref="L516:L579" si="8">VLOOKUP(A516,A:J,$L$1,FALSE)</f>
        <v>#N/A</v>
      </c>
    </row>
    <row r="517" spans="12:12" x14ac:dyDescent="0.25">
      <c r="L517" s="85" t="e">
        <f t="shared" si="8"/>
        <v>#N/A</v>
      </c>
    </row>
    <row r="518" spans="12:12" x14ac:dyDescent="0.25">
      <c r="L518" s="85" t="e">
        <f t="shared" si="8"/>
        <v>#N/A</v>
      </c>
    </row>
    <row r="519" spans="12:12" x14ac:dyDescent="0.25">
      <c r="L519" s="85" t="e">
        <f t="shared" si="8"/>
        <v>#N/A</v>
      </c>
    </row>
    <row r="520" spans="12:12" x14ac:dyDescent="0.25">
      <c r="L520" s="85" t="e">
        <f t="shared" si="8"/>
        <v>#N/A</v>
      </c>
    </row>
    <row r="521" spans="12:12" x14ac:dyDescent="0.25">
      <c r="L521" s="85" t="e">
        <f t="shared" si="8"/>
        <v>#N/A</v>
      </c>
    </row>
    <row r="522" spans="12:12" x14ac:dyDescent="0.25">
      <c r="L522" s="85" t="e">
        <f t="shared" si="8"/>
        <v>#N/A</v>
      </c>
    </row>
    <row r="523" spans="12:12" x14ac:dyDescent="0.25">
      <c r="L523" s="85" t="e">
        <f t="shared" si="8"/>
        <v>#N/A</v>
      </c>
    </row>
    <row r="524" spans="12:12" x14ac:dyDescent="0.25">
      <c r="L524" s="85" t="e">
        <f t="shared" si="8"/>
        <v>#N/A</v>
      </c>
    </row>
    <row r="525" spans="12:12" x14ac:dyDescent="0.25">
      <c r="L525" s="85" t="e">
        <f t="shared" si="8"/>
        <v>#N/A</v>
      </c>
    </row>
    <row r="526" spans="12:12" x14ac:dyDescent="0.25">
      <c r="L526" s="85" t="e">
        <f t="shared" si="8"/>
        <v>#N/A</v>
      </c>
    </row>
    <row r="527" spans="12:12" x14ac:dyDescent="0.25">
      <c r="L527" s="85" t="e">
        <f t="shared" si="8"/>
        <v>#N/A</v>
      </c>
    </row>
    <row r="528" spans="12:12" x14ac:dyDescent="0.25">
      <c r="L528" s="85" t="e">
        <f t="shared" si="8"/>
        <v>#N/A</v>
      </c>
    </row>
    <row r="529" spans="12:12" x14ac:dyDescent="0.25">
      <c r="L529" s="85" t="e">
        <f t="shared" si="8"/>
        <v>#N/A</v>
      </c>
    </row>
    <row r="530" spans="12:12" x14ac:dyDescent="0.25">
      <c r="L530" s="85" t="e">
        <f t="shared" si="8"/>
        <v>#N/A</v>
      </c>
    </row>
    <row r="531" spans="12:12" x14ac:dyDescent="0.25">
      <c r="L531" s="85" t="e">
        <f t="shared" si="8"/>
        <v>#N/A</v>
      </c>
    </row>
    <row r="532" spans="12:12" x14ac:dyDescent="0.25">
      <c r="L532" s="85" t="e">
        <f t="shared" si="8"/>
        <v>#N/A</v>
      </c>
    </row>
    <row r="533" spans="12:12" x14ac:dyDescent="0.25">
      <c r="L533" s="85" t="e">
        <f t="shared" si="8"/>
        <v>#N/A</v>
      </c>
    </row>
    <row r="534" spans="12:12" x14ac:dyDescent="0.25">
      <c r="L534" s="85" t="e">
        <f t="shared" si="8"/>
        <v>#N/A</v>
      </c>
    </row>
    <row r="535" spans="12:12" x14ac:dyDescent="0.25">
      <c r="L535" s="85" t="e">
        <f t="shared" si="8"/>
        <v>#N/A</v>
      </c>
    </row>
    <row r="536" spans="12:12" x14ac:dyDescent="0.25">
      <c r="L536" s="85" t="e">
        <f t="shared" si="8"/>
        <v>#N/A</v>
      </c>
    </row>
    <row r="537" spans="12:12" x14ac:dyDescent="0.25">
      <c r="L537" s="85" t="e">
        <f t="shared" si="8"/>
        <v>#N/A</v>
      </c>
    </row>
    <row r="538" spans="12:12" x14ac:dyDescent="0.25">
      <c r="L538" s="85" t="e">
        <f t="shared" si="8"/>
        <v>#N/A</v>
      </c>
    </row>
    <row r="539" spans="12:12" x14ac:dyDescent="0.25">
      <c r="L539" s="85" t="e">
        <f t="shared" si="8"/>
        <v>#N/A</v>
      </c>
    </row>
    <row r="540" spans="12:12" x14ac:dyDescent="0.25">
      <c r="L540" s="85" t="e">
        <f t="shared" si="8"/>
        <v>#N/A</v>
      </c>
    </row>
    <row r="541" spans="12:12" x14ac:dyDescent="0.25">
      <c r="L541" s="85" t="e">
        <f t="shared" si="8"/>
        <v>#N/A</v>
      </c>
    </row>
    <row r="542" spans="12:12" x14ac:dyDescent="0.25">
      <c r="L542" s="85" t="e">
        <f t="shared" si="8"/>
        <v>#N/A</v>
      </c>
    </row>
    <row r="543" spans="12:12" x14ac:dyDescent="0.25">
      <c r="L543" s="85" t="e">
        <f t="shared" si="8"/>
        <v>#N/A</v>
      </c>
    </row>
    <row r="544" spans="12:12" x14ac:dyDescent="0.25">
      <c r="L544" s="85" t="e">
        <f t="shared" si="8"/>
        <v>#N/A</v>
      </c>
    </row>
    <row r="545" spans="12:12" x14ac:dyDescent="0.25">
      <c r="L545" s="85" t="e">
        <f t="shared" si="8"/>
        <v>#N/A</v>
      </c>
    </row>
    <row r="546" spans="12:12" x14ac:dyDescent="0.25">
      <c r="L546" s="85" t="e">
        <f t="shared" si="8"/>
        <v>#N/A</v>
      </c>
    </row>
    <row r="547" spans="12:12" x14ac:dyDescent="0.25">
      <c r="L547" s="85" t="e">
        <f t="shared" si="8"/>
        <v>#N/A</v>
      </c>
    </row>
    <row r="548" spans="12:12" x14ac:dyDescent="0.25">
      <c r="L548" s="85" t="e">
        <f t="shared" si="8"/>
        <v>#N/A</v>
      </c>
    </row>
    <row r="549" spans="12:12" x14ac:dyDescent="0.25">
      <c r="L549" s="85" t="e">
        <f t="shared" si="8"/>
        <v>#N/A</v>
      </c>
    </row>
    <row r="550" spans="12:12" x14ac:dyDescent="0.25">
      <c r="L550" s="85" t="e">
        <f t="shared" si="8"/>
        <v>#N/A</v>
      </c>
    </row>
    <row r="551" spans="12:12" x14ac:dyDescent="0.25">
      <c r="L551" s="85" t="e">
        <f t="shared" si="8"/>
        <v>#N/A</v>
      </c>
    </row>
    <row r="552" spans="12:12" x14ac:dyDescent="0.25">
      <c r="L552" s="85" t="e">
        <f t="shared" si="8"/>
        <v>#N/A</v>
      </c>
    </row>
    <row r="553" spans="12:12" x14ac:dyDescent="0.25">
      <c r="L553" s="85" t="e">
        <f t="shared" si="8"/>
        <v>#N/A</v>
      </c>
    </row>
    <row r="554" spans="12:12" x14ac:dyDescent="0.25">
      <c r="L554" s="85" t="e">
        <f t="shared" si="8"/>
        <v>#N/A</v>
      </c>
    </row>
    <row r="555" spans="12:12" x14ac:dyDescent="0.25">
      <c r="L555" s="85" t="e">
        <f t="shared" si="8"/>
        <v>#N/A</v>
      </c>
    </row>
    <row r="556" spans="12:12" x14ac:dyDescent="0.25">
      <c r="L556" s="85" t="e">
        <f t="shared" si="8"/>
        <v>#N/A</v>
      </c>
    </row>
    <row r="557" spans="12:12" x14ac:dyDescent="0.25">
      <c r="L557" s="85" t="e">
        <f t="shared" si="8"/>
        <v>#N/A</v>
      </c>
    </row>
    <row r="558" spans="12:12" x14ac:dyDescent="0.25">
      <c r="L558" s="85" t="e">
        <f t="shared" si="8"/>
        <v>#N/A</v>
      </c>
    </row>
    <row r="559" spans="12:12" x14ac:dyDescent="0.25">
      <c r="L559" s="85" t="e">
        <f t="shared" si="8"/>
        <v>#N/A</v>
      </c>
    </row>
    <row r="560" spans="12:12" x14ac:dyDescent="0.25">
      <c r="L560" s="85" t="e">
        <f t="shared" si="8"/>
        <v>#N/A</v>
      </c>
    </row>
    <row r="561" spans="12:12" x14ac:dyDescent="0.25">
      <c r="L561" s="85" t="e">
        <f t="shared" si="8"/>
        <v>#N/A</v>
      </c>
    </row>
    <row r="562" spans="12:12" x14ac:dyDescent="0.25">
      <c r="L562" s="85" t="e">
        <f t="shared" si="8"/>
        <v>#N/A</v>
      </c>
    </row>
    <row r="563" spans="12:12" x14ac:dyDescent="0.25">
      <c r="L563" s="85" t="e">
        <f t="shared" si="8"/>
        <v>#N/A</v>
      </c>
    </row>
    <row r="564" spans="12:12" x14ac:dyDescent="0.25">
      <c r="L564" s="85" t="e">
        <f t="shared" si="8"/>
        <v>#N/A</v>
      </c>
    </row>
    <row r="565" spans="12:12" x14ac:dyDescent="0.25">
      <c r="L565" s="85" t="e">
        <f t="shared" si="8"/>
        <v>#N/A</v>
      </c>
    </row>
    <row r="566" spans="12:12" x14ac:dyDescent="0.25">
      <c r="L566" s="85" t="e">
        <f t="shared" si="8"/>
        <v>#N/A</v>
      </c>
    </row>
    <row r="567" spans="12:12" x14ac:dyDescent="0.25">
      <c r="L567" s="85" t="e">
        <f t="shared" si="8"/>
        <v>#N/A</v>
      </c>
    </row>
    <row r="568" spans="12:12" x14ac:dyDescent="0.25">
      <c r="L568" s="85" t="e">
        <f t="shared" si="8"/>
        <v>#N/A</v>
      </c>
    </row>
    <row r="569" spans="12:12" x14ac:dyDescent="0.25">
      <c r="L569" s="85" t="e">
        <f t="shared" si="8"/>
        <v>#N/A</v>
      </c>
    </row>
    <row r="570" spans="12:12" x14ac:dyDescent="0.25">
      <c r="L570" s="85" t="e">
        <f t="shared" si="8"/>
        <v>#N/A</v>
      </c>
    </row>
    <row r="571" spans="12:12" x14ac:dyDescent="0.25">
      <c r="L571" s="85" t="e">
        <f t="shared" si="8"/>
        <v>#N/A</v>
      </c>
    </row>
    <row r="572" spans="12:12" x14ac:dyDescent="0.25">
      <c r="L572" s="85" t="e">
        <f t="shared" si="8"/>
        <v>#N/A</v>
      </c>
    </row>
    <row r="573" spans="12:12" x14ac:dyDescent="0.25">
      <c r="L573" s="85" t="e">
        <f t="shared" si="8"/>
        <v>#N/A</v>
      </c>
    </row>
    <row r="574" spans="12:12" x14ac:dyDescent="0.25">
      <c r="L574" s="85" t="e">
        <f t="shared" si="8"/>
        <v>#N/A</v>
      </c>
    </row>
    <row r="575" spans="12:12" x14ac:dyDescent="0.25">
      <c r="L575" s="85" t="e">
        <f t="shared" si="8"/>
        <v>#N/A</v>
      </c>
    </row>
    <row r="576" spans="12:12" x14ac:dyDescent="0.25">
      <c r="L576" s="85" t="e">
        <f t="shared" si="8"/>
        <v>#N/A</v>
      </c>
    </row>
    <row r="577" spans="12:12" x14ac:dyDescent="0.25">
      <c r="L577" s="85" t="e">
        <f t="shared" si="8"/>
        <v>#N/A</v>
      </c>
    </row>
    <row r="578" spans="12:12" x14ac:dyDescent="0.25">
      <c r="L578" s="85" t="e">
        <f t="shared" si="8"/>
        <v>#N/A</v>
      </c>
    </row>
    <row r="579" spans="12:12" x14ac:dyDescent="0.25">
      <c r="L579" s="85" t="e">
        <f t="shared" si="8"/>
        <v>#N/A</v>
      </c>
    </row>
    <row r="580" spans="12:12" x14ac:dyDescent="0.25">
      <c r="L580" s="85" t="e">
        <f t="shared" ref="L580:L643" si="9">VLOOKUP(A580,A:J,$L$1,FALSE)</f>
        <v>#N/A</v>
      </c>
    </row>
    <row r="581" spans="12:12" x14ac:dyDescent="0.25">
      <c r="L581" s="85" t="e">
        <f t="shared" si="9"/>
        <v>#N/A</v>
      </c>
    </row>
    <row r="582" spans="12:12" x14ac:dyDescent="0.25">
      <c r="L582" s="85" t="e">
        <f t="shared" si="9"/>
        <v>#N/A</v>
      </c>
    </row>
    <row r="583" spans="12:12" x14ac:dyDescent="0.25">
      <c r="L583" s="85" t="e">
        <f t="shared" si="9"/>
        <v>#N/A</v>
      </c>
    </row>
    <row r="584" spans="12:12" x14ac:dyDescent="0.25">
      <c r="L584" s="85" t="e">
        <f t="shared" si="9"/>
        <v>#N/A</v>
      </c>
    </row>
    <row r="585" spans="12:12" x14ac:dyDescent="0.25">
      <c r="L585" s="85" t="e">
        <f t="shared" si="9"/>
        <v>#N/A</v>
      </c>
    </row>
    <row r="586" spans="12:12" x14ac:dyDescent="0.25">
      <c r="L586" s="85" t="e">
        <f t="shared" si="9"/>
        <v>#N/A</v>
      </c>
    </row>
    <row r="587" spans="12:12" x14ac:dyDescent="0.25">
      <c r="L587" s="85" t="e">
        <f t="shared" si="9"/>
        <v>#N/A</v>
      </c>
    </row>
    <row r="588" spans="12:12" x14ac:dyDescent="0.25">
      <c r="L588" s="85" t="e">
        <f t="shared" si="9"/>
        <v>#N/A</v>
      </c>
    </row>
    <row r="589" spans="12:12" x14ac:dyDescent="0.25">
      <c r="L589" s="85" t="e">
        <f t="shared" si="9"/>
        <v>#N/A</v>
      </c>
    </row>
    <row r="590" spans="12:12" x14ac:dyDescent="0.25">
      <c r="L590" s="85" t="e">
        <f t="shared" si="9"/>
        <v>#N/A</v>
      </c>
    </row>
    <row r="591" spans="12:12" x14ac:dyDescent="0.25">
      <c r="L591" s="85" t="e">
        <f t="shared" si="9"/>
        <v>#N/A</v>
      </c>
    </row>
    <row r="592" spans="12:12" x14ac:dyDescent="0.25">
      <c r="L592" s="85" t="e">
        <f t="shared" si="9"/>
        <v>#N/A</v>
      </c>
    </row>
    <row r="593" spans="12:12" x14ac:dyDescent="0.25">
      <c r="L593" s="85" t="e">
        <f t="shared" si="9"/>
        <v>#N/A</v>
      </c>
    </row>
    <row r="594" spans="12:12" x14ac:dyDescent="0.25">
      <c r="L594" s="85" t="e">
        <f t="shared" si="9"/>
        <v>#N/A</v>
      </c>
    </row>
    <row r="595" spans="12:12" x14ac:dyDescent="0.25">
      <c r="L595" s="85" t="e">
        <f t="shared" si="9"/>
        <v>#N/A</v>
      </c>
    </row>
    <row r="596" spans="12:12" x14ac:dyDescent="0.25">
      <c r="L596" s="85" t="e">
        <f t="shared" si="9"/>
        <v>#N/A</v>
      </c>
    </row>
    <row r="597" spans="12:12" x14ac:dyDescent="0.25">
      <c r="L597" s="85" t="e">
        <f t="shared" si="9"/>
        <v>#N/A</v>
      </c>
    </row>
    <row r="598" spans="12:12" x14ac:dyDescent="0.25">
      <c r="L598" s="85" t="e">
        <f t="shared" si="9"/>
        <v>#N/A</v>
      </c>
    </row>
    <row r="599" spans="12:12" x14ac:dyDescent="0.25">
      <c r="L599" s="85" t="e">
        <f t="shared" si="9"/>
        <v>#N/A</v>
      </c>
    </row>
    <row r="600" spans="12:12" x14ac:dyDescent="0.25">
      <c r="L600" s="85" t="e">
        <f t="shared" si="9"/>
        <v>#N/A</v>
      </c>
    </row>
    <row r="601" spans="12:12" x14ac:dyDescent="0.25">
      <c r="L601" s="85" t="e">
        <f t="shared" si="9"/>
        <v>#N/A</v>
      </c>
    </row>
    <row r="602" spans="12:12" x14ac:dyDescent="0.25">
      <c r="L602" s="85" t="e">
        <f t="shared" si="9"/>
        <v>#N/A</v>
      </c>
    </row>
    <row r="603" spans="12:12" x14ac:dyDescent="0.25">
      <c r="L603" s="85" t="e">
        <f t="shared" si="9"/>
        <v>#N/A</v>
      </c>
    </row>
    <row r="604" spans="12:12" x14ac:dyDescent="0.25">
      <c r="L604" s="85" t="e">
        <f t="shared" si="9"/>
        <v>#N/A</v>
      </c>
    </row>
    <row r="605" spans="12:12" x14ac:dyDescent="0.25">
      <c r="L605" s="85" t="e">
        <f t="shared" si="9"/>
        <v>#N/A</v>
      </c>
    </row>
    <row r="606" spans="12:12" x14ac:dyDescent="0.25">
      <c r="L606" s="85" t="e">
        <f t="shared" si="9"/>
        <v>#N/A</v>
      </c>
    </row>
    <row r="607" spans="12:12" x14ac:dyDescent="0.25">
      <c r="L607" s="85" t="e">
        <f t="shared" si="9"/>
        <v>#N/A</v>
      </c>
    </row>
    <row r="608" spans="12:12" x14ac:dyDescent="0.25">
      <c r="L608" s="85" t="e">
        <f t="shared" si="9"/>
        <v>#N/A</v>
      </c>
    </row>
    <row r="609" spans="12:12" x14ac:dyDescent="0.25">
      <c r="L609" s="85" t="e">
        <f t="shared" si="9"/>
        <v>#N/A</v>
      </c>
    </row>
    <row r="610" spans="12:12" x14ac:dyDescent="0.25">
      <c r="L610" s="85" t="e">
        <f t="shared" si="9"/>
        <v>#N/A</v>
      </c>
    </row>
    <row r="611" spans="12:12" x14ac:dyDescent="0.25">
      <c r="L611" s="85" t="e">
        <f t="shared" si="9"/>
        <v>#N/A</v>
      </c>
    </row>
    <row r="612" spans="12:12" x14ac:dyDescent="0.25">
      <c r="L612" s="85" t="e">
        <f t="shared" si="9"/>
        <v>#N/A</v>
      </c>
    </row>
    <row r="613" spans="12:12" x14ac:dyDescent="0.25">
      <c r="L613" s="85" t="e">
        <f t="shared" si="9"/>
        <v>#N/A</v>
      </c>
    </row>
    <row r="614" spans="12:12" x14ac:dyDescent="0.25">
      <c r="L614" s="85" t="e">
        <f t="shared" si="9"/>
        <v>#N/A</v>
      </c>
    </row>
    <row r="615" spans="12:12" x14ac:dyDescent="0.25">
      <c r="L615" s="85" t="e">
        <f t="shared" si="9"/>
        <v>#N/A</v>
      </c>
    </row>
    <row r="616" spans="12:12" x14ac:dyDescent="0.25">
      <c r="L616" s="85" t="e">
        <f t="shared" si="9"/>
        <v>#N/A</v>
      </c>
    </row>
    <row r="617" spans="12:12" x14ac:dyDescent="0.25">
      <c r="L617" s="85" t="e">
        <f t="shared" si="9"/>
        <v>#N/A</v>
      </c>
    </row>
    <row r="618" spans="12:12" x14ac:dyDescent="0.25">
      <c r="L618" s="85" t="e">
        <f t="shared" si="9"/>
        <v>#N/A</v>
      </c>
    </row>
    <row r="619" spans="12:12" x14ac:dyDescent="0.25">
      <c r="L619" s="85" t="e">
        <f t="shared" si="9"/>
        <v>#N/A</v>
      </c>
    </row>
    <row r="620" spans="12:12" x14ac:dyDescent="0.25">
      <c r="L620" s="85" t="e">
        <f t="shared" si="9"/>
        <v>#N/A</v>
      </c>
    </row>
    <row r="621" spans="12:12" x14ac:dyDescent="0.25">
      <c r="L621" s="85" t="e">
        <f t="shared" si="9"/>
        <v>#N/A</v>
      </c>
    </row>
    <row r="622" spans="12:12" x14ac:dyDescent="0.25">
      <c r="L622" s="85" t="e">
        <f t="shared" si="9"/>
        <v>#N/A</v>
      </c>
    </row>
    <row r="623" spans="12:12" x14ac:dyDescent="0.25">
      <c r="L623" s="85" t="e">
        <f t="shared" si="9"/>
        <v>#N/A</v>
      </c>
    </row>
    <row r="624" spans="12:12" x14ac:dyDescent="0.25">
      <c r="L624" s="85" t="e">
        <f t="shared" si="9"/>
        <v>#N/A</v>
      </c>
    </row>
    <row r="625" spans="12:12" x14ac:dyDescent="0.25">
      <c r="L625" s="85" t="e">
        <f t="shared" si="9"/>
        <v>#N/A</v>
      </c>
    </row>
    <row r="626" spans="12:12" x14ac:dyDescent="0.25">
      <c r="L626" s="85" t="e">
        <f t="shared" si="9"/>
        <v>#N/A</v>
      </c>
    </row>
    <row r="627" spans="12:12" x14ac:dyDescent="0.25">
      <c r="L627" s="85" t="e">
        <f t="shared" si="9"/>
        <v>#N/A</v>
      </c>
    </row>
    <row r="628" spans="12:12" x14ac:dyDescent="0.25">
      <c r="L628" s="85" t="e">
        <f t="shared" si="9"/>
        <v>#N/A</v>
      </c>
    </row>
    <row r="629" spans="12:12" x14ac:dyDescent="0.25">
      <c r="L629" s="85" t="e">
        <f t="shared" si="9"/>
        <v>#N/A</v>
      </c>
    </row>
    <row r="630" spans="12:12" x14ac:dyDescent="0.25">
      <c r="L630" s="85" t="e">
        <f t="shared" si="9"/>
        <v>#N/A</v>
      </c>
    </row>
    <row r="631" spans="12:12" x14ac:dyDescent="0.25">
      <c r="L631" s="85" t="e">
        <f t="shared" si="9"/>
        <v>#N/A</v>
      </c>
    </row>
    <row r="632" spans="12:12" x14ac:dyDescent="0.25">
      <c r="L632" s="85" t="e">
        <f t="shared" si="9"/>
        <v>#N/A</v>
      </c>
    </row>
    <row r="633" spans="12:12" x14ac:dyDescent="0.25">
      <c r="L633" s="85" t="e">
        <f t="shared" si="9"/>
        <v>#N/A</v>
      </c>
    </row>
    <row r="634" spans="12:12" x14ac:dyDescent="0.25">
      <c r="L634" s="85" t="e">
        <f t="shared" si="9"/>
        <v>#N/A</v>
      </c>
    </row>
    <row r="635" spans="12:12" x14ac:dyDescent="0.25">
      <c r="L635" s="85" t="e">
        <f t="shared" si="9"/>
        <v>#N/A</v>
      </c>
    </row>
    <row r="636" spans="12:12" x14ac:dyDescent="0.25">
      <c r="L636" s="85" t="e">
        <f t="shared" si="9"/>
        <v>#N/A</v>
      </c>
    </row>
    <row r="637" spans="12:12" x14ac:dyDescent="0.25">
      <c r="L637" s="85" t="e">
        <f t="shared" si="9"/>
        <v>#N/A</v>
      </c>
    </row>
    <row r="638" spans="12:12" x14ac:dyDescent="0.25">
      <c r="L638" s="85" t="e">
        <f t="shared" si="9"/>
        <v>#N/A</v>
      </c>
    </row>
    <row r="639" spans="12:12" x14ac:dyDescent="0.25">
      <c r="L639" s="85" t="e">
        <f t="shared" si="9"/>
        <v>#N/A</v>
      </c>
    </row>
    <row r="640" spans="12:12" x14ac:dyDescent="0.25">
      <c r="L640" s="85" t="e">
        <f t="shared" si="9"/>
        <v>#N/A</v>
      </c>
    </row>
    <row r="641" spans="12:12" x14ac:dyDescent="0.25">
      <c r="L641" s="85" t="e">
        <f t="shared" si="9"/>
        <v>#N/A</v>
      </c>
    </row>
    <row r="642" spans="12:12" x14ac:dyDescent="0.25">
      <c r="L642" s="85" t="e">
        <f t="shared" si="9"/>
        <v>#N/A</v>
      </c>
    </row>
    <row r="643" spans="12:12" x14ac:dyDescent="0.25">
      <c r="L643" s="85" t="e">
        <f t="shared" si="9"/>
        <v>#N/A</v>
      </c>
    </row>
    <row r="644" spans="12:12" x14ac:dyDescent="0.25">
      <c r="L644" s="85" t="e">
        <f t="shared" ref="L644:L707" si="10">VLOOKUP(A644,A:J,$L$1,FALSE)</f>
        <v>#N/A</v>
      </c>
    </row>
    <row r="645" spans="12:12" x14ac:dyDescent="0.25">
      <c r="L645" s="85" t="e">
        <f t="shared" si="10"/>
        <v>#N/A</v>
      </c>
    </row>
    <row r="646" spans="12:12" x14ac:dyDescent="0.25">
      <c r="L646" s="85" t="e">
        <f t="shared" si="10"/>
        <v>#N/A</v>
      </c>
    </row>
    <row r="647" spans="12:12" x14ac:dyDescent="0.25">
      <c r="L647" s="85" t="e">
        <f t="shared" si="10"/>
        <v>#N/A</v>
      </c>
    </row>
    <row r="648" spans="12:12" x14ac:dyDescent="0.25">
      <c r="L648" s="85" t="e">
        <f t="shared" si="10"/>
        <v>#N/A</v>
      </c>
    </row>
    <row r="649" spans="12:12" x14ac:dyDescent="0.25">
      <c r="L649" s="85" t="e">
        <f t="shared" si="10"/>
        <v>#N/A</v>
      </c>
    </row>
    <row r="650" spans="12:12" x14ac:dyDescent="0.25">
      <c r="L650" s="85" t="e">
        <f t="shared" si="10"/>
        <v>#N/A</v>
      </c>
    </row>
    <row r="651" spans="12:12" x14ac:dyDescent="0.25">
      <c r="L651" s="85" t="e">
        <f t="shared" si="10"/>
        <v>#N/A</v>
      </c>
    </row>
    <row r="652" spans="12:12" x14ac:dyDescent="0.25">
      <c r="L652" s="85" t="e">
        <f t="shared" si="10"/>
        <v>#N/A</v>
      </c>
    </row>
    <row r="653" spans="12:12" x14ac:dyDescent="0.25">
      <c r="L653" s="85" t="e">
        <f t="shared" si="10"/>
        <v>#N/A</v>
      </c>
    </row>
    <row r="654" spans="12:12" x14ac:dyDescent="0.25">
      <c r="L654" s="85" t="e">
        <f t="shared" si="10"/>
        <v>#N/A</v>
      </c>
    </row>
    <row r="655" spans="12:12" x14ac:dyDescent="0.25">
      <c r="L655" s="85" t="e">
        <f t="shared" si="10"/>
        <v>#N/A</v>
      </c>
    </row>
    <row r="656" spans="12:12" x14ac:dyDescent="0.25">
      <c r="L656" s="85" t="e">
        <f t="shared" si="10"/>
        <v>#N/A</v>
      </c>
    </row>
    <row r="657" spans="12:12" x14ac:dyDescent="0.25">
      <c r="L657" s="85" t="e">
        <f t="shared" si="10"/>
        <v>#N/A</v>
      </c>
    </row>
    <row r="658" spans="12:12" x14ac:dyDescent="0.25">
      <c r="L658" s="85" t="e">
        <f t="shared" si="10"/>
        <v>#N/A</v>
      </c>
    </row>
    <row r="659" spans="12:12" x14ac:dyDescent="0.25">
      <c r="L659" s="85" t="e">
        <f t="shared" si="10"/>
        <v>#N/A</v>
      </c>
    </row>
    <row r="660" spans="12:12" x14ac:dyDescent="0.25">
      <c r="L660" s="85" t="e">
        <f t="shared" si="10"/>
        <v>#N/A</v>
      </c>
    </row>
    <row r="661" spans="12:12" x14ac:dyDescent="0.25">
      <c r="L661" s="85" t="e">
        <f t="shared" si="10"/>
        <v>#N/A</v>
      </c>
    </row>
    <row r="662" spans="12:12" x14ac:dyDescent="0.25">
      <c r="L662" s="85" t="e">
        <f t="shared" si="10"/>
        <v>#N/A</v>
      </c>
    </row>
    <row r="663" spans="12:12" x14ac:dyDescent="0.25">
      <c r="L663" s="85" t="e">
        <f t="shared" si="10"/>
        <v>#N/A</v>
      </c>
    </row>
    <row r="664" spans="12:12" x14ac:dyDescent="0.25">
      <c r="L664" s="85" t="e">
        <f t="shared" si="10"/>
        <v>#N/A</v>
      </c>
    </row>
    <row r="665" spans="12:12" x14ac:dyDescent="0.25">
      <c r="L665" s="85" t="e">
        <f t="shared" si="10"/>
        <v>#N/A</v>
      </c>
    </row>
    <row r="666" spans="12:12" x14ac:dyDescent="0.25">
      <c r="L666" s="85" t="e">
        <f t="shared" si="10"/>
        <v>#N/A</v>
      </c>
    </row>
    <row r="667" spans="12:12" x14ac:dyDescent="0.25">
      <c r="L667" s="85" t="e">
        <f t="shared" si="10"/>
        <v>#N/A</v>
      </c>
    </row>
    <row r="668" spans="12:12" x14ac:dyDescent="0.25">
      <c r="L668" s="85" t="e">
        <f t="shared" si="10"/>
        <v>#N/A</v>
      </c>
    </row>
    <row r="669" spans="12:12" x14ac:dyDescent="0.25">
      <c r="L669" s="85" t="e">
        <f t="shared" si="10"/>
        <v>#N/A</v>
      </c>
    </row>
    <row r="670" spans="12:12" x14ac:dyDescent="0.25">
      <c r="L670" s="85" t="e">
        <f t="shared" si="10"/>
        <v>#N/A</v>
      </c>
    </row>
    <row r="671" spans="12:12" x14ac:dyDescent="0.25">
      <c r="L671" s="85" t="e">
        <f t="shared" si="10"/>
        <v>#N/A</v>
      </c>
    </row>
    <row r="672" spans="12:12" x14ac:dyDescent="0.25">
      <c r="L672" s="85" t="e">
        <f t="shared" si="10"/>
        <v>#N/A</v>
      </c>
    </row>
    <row r="673" spans="12:12" x14ac:dyDescent="0.25">
      <c r="L673" s="85" t="e">
        <f t="shared" si="10"/>
        <v>#N/A</v>
      </c>
    </row>
    <row r="674" spans="12:12" x14ac:dyDescent="0.25">
      <c r="L674" s="85" t="e">
        <f t="shared" si="10"/>
        <v>#N/A</v>
      </c>
    </row>
    <row r="675" spans="12:12" x14ac:dyDescent="0.25">
      <c r="L675" s="85" t="e">
        <f t="shared" si="10"/>
        <v>#N/A</v>
      </c>
    </row>
    <row r="676" spans="12:12" x14ac:dyDescent="0.25">
      <c r="L676" s="85" t="e">
        <f t="shared" si="10"/>
        <v>#N/A</v>
      </c>
    </row>
    <row r="677" spans="12:12" x14ac:dyDescent="0.25">
      <c r="L677" s="85" t="e">
        <f t="shared" si="10"/>
        <v>#N/A</v>
      </c>
    </row>
    <row r="678" spans="12:12" x14ac:dyDescent="0.25">
      <c r="L678" s="85" t="e">
        <f t="shared" si="10"/>
        <v>#N/A</v>
      </c>
    </row>
    <row r="679" spans="12:12" x14ac:dyDescent="0.25">
      <c r="L679" s="85" t="e">
        <f t="shared" si="10"/>
        <v>#N/A</v>
      </c>
    </row>
    <row r="680" spans="12:12" x14ac:dyDescent="0.25">
      <c r="L680" s="85" t="e">
        <f t="shared" si="10"/>
        <v>#N/A</v>
      </c>
    </row>
    <row r="681" spans="12:12" x14ac:dyDescent="0.25">
      <c r="L681" s="85" t="e">
        <f t="shared" si="10"/>
        <v>#N/A</v>
      </c>
    </row>
    <row r="682" spans="12:12" x14ac:dyDescent="0.25">
      <c r="L682" s="85" t="e">
        <f t="shared" si="10"/>
        <v>#N/A</v>
      </c>
    </row>
    <row r="683" spans="12:12" x14ac:dyDescent="0.25">
      <c r="L683" s="85" t="e">
        <f t="shared" si="10"/>
        <v>#N/A</v>
      </c>
    </row>
    <row r="684" spans="12:12" x14ac:dyDescent="0.25">
      <c r="L684" s="85" t="e">
        <f t="shared" si="10"/>
        <v>#N/A</v>
      </c>
    </row>
    <row r="685" spans="12:12" x14ac:dyDescent="0.25">
      <c r="L685" s="85" t="e">
        <f t="shared" si="10"/>
        <v>#N/A</v>
      </c>
    </row>
    <row r="686" spans="12:12" x14ac:dyDescent="0.25">
      <c r="L686" s="85" t="e">
        <f t="shared" si="10"/>
        <v>#N/A</v>
      </c>
    </row>
    <row r="687" spans="12:12" x14ac:dyDescent="0.25">
      <c r="L687" s="85" t="e">
        <f t="shared" si="10"/>
        <v>#N/A</v>
      </c>
    </row>
    <row r="688" spans="12:12" x14ac:dyDescent="0.25">
      <c r="L688" s="85" t="e">
        <f t="shared" si="10"/>
        <v>#N/A</v>
      </c>
    </row>
    <row r="689" spans="12:12" x14ac:dyDescent="0.25">
      <c r="L689" s="85" t="e">
        <f t="shared" si="10"/>
        <v>#N/A</v>
      </c>
    </row>
    <row r="690" spans="12:12" x14ac:dyDescent="0.25">
      <c r="L690" s="85" t="e">
        <f t="shared" si="10"/>
        <v>#N/A</v>
      </c>
    </row>
    <row r="691" spans="12:12" x14ac:dyDescent="0.25">
      <c r="L691" s="85" t="e">
        <f t="shared" si="10"/>
        <v>#N/A</v>
      </c>
    </row>
    <row r="692" spans="12:12" x14ac:dyDescent="0.25">
      <c r="L692" s="85" t="e">
        <f t="shared" si="10"/>
        <v>#N/A</v>
      </c>
    </row>
    <row r="693" spans="12:12" x14ac:dyDescent="0.25">
      <c r="L693" s="85" t="e">
        <f t="shared" si="10"/>
        <v>#N/A</v>
      </c>
    </row>
    <row r="694" spans="12:12" x14ac:dyDescent="0.25">
      <c r="L694" s="85" t="e">
        <f t="shared" si="10"/>
        <v>#N/A</v>
      </c>
    </row>
    <row r="695" spans="12:12" x14ac:dyDescent="0.25">
      <c r="L695" s="85" t="e">
        <f t="shared" si="10"/>
        <v>#N/A</v>
      </c>
    </row>
    <row r="696" spans="12:12" x14ac:dyDescent="0.25">
      <c r="L696" s="85" t="e">
        <f t="shared" si="10"/>
        <v>#N/A</v>
      </c>
    </row>
    <row r="697" spans="12:12" x14ac:dyDescent="0.25">
      <c r="L697" s="85" t="e">
        <f t="shared" si="10"/>
        <v>#N/A</v>
      </c>
    </row>
    <row r="698" spans="12:12" x14ac:dyDescent="0.25">
      <c r="L698" s="85" t="e">
        <f t="shared" si="10"/>
        <v>#N/A</v>
      </c>
    </row>
    <row r="699" spans="12:12" x14ac:dyDescent="0.25">
      <c r="L699" s="85" t="e">
        <f t="shared" si="10"/>
        <v>#N/A</v>
      </c>
    </row>
    <row r="700" spans="12:12" x14ac:dyDescent="0.25">
      <c r="L700" s="85" t="e">
        <f t="shared" si="10"/>
        <v>#N/A</v>
      </c>
    </row>
    <row r="701" spans="12:12" x14ac:dyDescent="0.25">
      <c r="L701" s="85" t="e">
        <f t="shared" si="10"/>
        <v>#N/A</v>
      </c>
    </row>
    <row r="702" spans="12:12" x14ac:dyDescent="0.25">
      <c r="L702" s="85" t="e">
        <f t="shared" si="10"/>
        <v>#N/A</v>
      </c>
    </row>
    <row r="703" spans="12:12" x14ac:dyDescent="0.25">
      <c r="L703" s="85" t="e">
        <f t="shared" si="10"/>
        <v>#N/A</v>
      </c>
    </row>
    <row r="704" spans="12:12" x14ac:dyDescent="0.25">
      <c r="L704" s="85" t="e">
        <f t="shared" si="10"/>
        <v>#N/A</v>
      </c>
    </row>
    <row r="705" spans="12:12" x14ac:dyDescent="0.25">
      <c r="L705" s="85" t="e">
        <f t="shared" si="10"/>
        <v>#N/A</v>
      </c>
    </row>
    <row r="706" spans="12:12" x14ac:dyDescent="0.25">
      <c r="L706" s="85" t="e">
        <f t="shared" si="10"/>
        <v>#N/A</v>
      </c>
    </row>
    <row r="707" spans="12:12" x14ac:dyDescent="0.25">
      <c r="L707" s="85" t="e">
        <f t="shared" si="10"/>
        <v>#N/A</v>
      </c>
    </row>
    <row r="708" spans="12:12" x14ac:dyDescent="0.25">
      <c r="L708" s="85" t="e">
        <f t="shared" ref="L708:L771" si="11">VLOOKUP(A708,A:J,$L$1,FALSE)</f>
        <v>#N/A</v>
      </c>
    </row>
    <row r="709" spans="12:12" x14ac:dyDescent="0.25">
      <c r="L709" s="85" t="e">
        <f t="shared" si="11"/>
        <v>#N/A</v>
      </c>
    </row>
    <row r="710" spans="12:12" x14ac:dyDescent="0.25">
      <c r="L710" s="85" t="e">
        <f t="shared" si="11"/>
        <v>#N/A</v>
      </c>
    </row>
    <row r="711" spans="12:12" x14ac:dyDescent="0.25">
      <c r="L711" s="85" t="e">
        <f t="shared" si="11"/>
        <v>#N/A</v>
      </c>
    </row>
    <row r="712" spans="12:12" x14ac:dyDescent="0.25">
      <c r="L712" s="85" t="e">
        <f t="shared" si="11"/>
        <v>#N/A</v>
      </c>
    </row>
    <row r="713" spans="12:12" x14ac:dyDescent="0.25">
      <c r="L713" s="85" t="e">
        <f t="shared" si="11"/>
        <v>#N/A</v>
      </c>
    </row>
    <row r="714" spans="12:12" x14ac:dyDescent="0.25">
      <c r="L714" s="85" t="e">
        <f t="shared" si="11"/>
        <v>#N/A</v>
      </c>
    </row>
    <row r="715" spans="12:12" x14ac:dyDescent="0.25">
      <c r="L715" s="85" t="e">
        <f t="shared" si="11"/>
        <v>#N/A</v>
      </c>
    </row>
    <row r="716" spans="12:12" x14ac:dyDescent="0.25">
      <c r="L716" s="85" t="e">
        <f t="shared" si="11"/>
        <v>#N/A</v>
      </c>
    </row>
    <row r="717" spans="12:12" x14ac:dyDescent="0.25">
      <c r="L717" s="85" t="e">
        <f t="shared" si="11"/>
        <v>#N/A</v>
      </c>
    </row>
    <row r="718" spans="12:12" x14ac:dyDescent="0.25">
      <c r="L718" s="85" t="e">
        <f t="shared" si="11"/>
        <v>#N/A</v>
      </c>
    </row>
    <row r="719" spans="12:12" x14ac:dyDescent="0.25">
      <c r="L719" s="85" t="e">
        <f t="shared" si="11"/>
        <v>#N/A</v>
      </c>
    </row>
    <row r="720" spans="12:12" x14ac:dyDescent="0.25">
      <c r="L720" s="85" t="e">
        <f t="shared" si="11"/>
        <v>#N/A</v>
      </c>
    </row>
    <row r="721" spans="12:12" x14ac:dyDescent="0.25">
      <c r="L721" s="85" t="e">
        <f t="shared" si="11"/>
        <v>#N/A</v>
      </c>
    </row>
    <row r="722" spans="12:12" x14ac:dyDescent="0.25">
      <c r="L722" s="85" t="e">
        <f t="shared" si="11"/>
        <v>#N/A</v>
      </c>
    </row>
    <row r="723" spans="12:12" x14ac:dyDescent="0.25">
      <c r="L723" s="85" t="e">
        <f t="shared" si="11"/>
        <v>#N/A</v>
      </c>
    </row>
    <row r="724" spans="12:12" x14ac:dyDescent="0.25">
      <c r="L724" s="85" t="e">
        <f t="shared" si="11"/>
        <v>#N/A</v>
      </c>
    </row>
    <row r="725" spans="12:12" x14ac:dyDescent="0.25">
      <c r="L725" s="85" t="e">
        <f t="shared" si="11"/>
        <v>#N/A</v>
      </c>
    </row>
    <row r="726" spans="12:12" x14ac:dyDescent="0.25">
      <c r="L726" s="85" t="e">
        <f t="shared" si="11"/>
        <v>#N/A</v>
      </c>
    </row>
    <row r="727" spans="12:12" x14ac:dyDescent="0.25">
      <c r="L727" s="85" t="e">
        <f t="shared" si="11"/>
        <v>#N/A</v>
      </c>
    </row>
    <row r="728" spans="12:12" x14ac:dyDescent="0.25">
      <c r="L728" s="85" t="e">
        <f t="shared" si="11"/>
        <v>#N/A</v>
      </c>
    </row>
    <row r="729" spans="12:12" x14ac:dyDescent="0.25">
      <c r="L729" s="85" t="e">
        <f t="shared" si="11"/>
        <v>#N/A</v>
      </c>
    </row>
    <row r="730" spans="12:12" x14ac:dyDescent="0.25">
      <c r="L730" s="85" t="e">
        <f t="shared" si="11"/>
        <v>#N/A</v>
      </c>
    </row>
    <row r="731" spans="12:12" x14ac:dyDescent="0.25">
      <c r="L731" s="85" t="e">
        <f t="shared" si="11"/>
        <v>#N/A</v>
      </c>
    </row>
    <row r="732" spans="12:12" x14ac:dyDescent="0.25">
      <c r="L732" s="85" t="e">
        <f t="shared" si="11"/>
        <v>#N/A</v>
      </c>
    </row>
    <row r="733" spans="12:12" x14ac:dyDescent="0.25">
      <c r="L733" s="85" t="e">
        <f t="shared" si="11"/>
        <v>#N/A</v>
      </c>
    </row>
    <row r="734" spans="12:12" x14ac:dyDescent="0.25">
      <c r="L734" s="85" t="e">
        <f t="shared" si="11"/>
        <v>#N/A</v>
      </c>
    </row>
    <row r="735" spans="12:12" x14ac:dyDescent="0.25">
      <c r="L735" s="85" t="e">
        <f t="shared" si="11"/>
        <v>#N/A</v>
      </c>
    </row>
    <row r="736" spans="12:12" x14ac:dyDescent="0.25">
      <c r="L736" s="85" t="e">
        <f t="shared" si="11"/>
        <v>#N/A</v>
      </c>
    </row>
    <row r="737" spans="12:12" x14ac:dyDescent="0.25">
      <c r="L737" s="85" t="e">
        <f t="shared" si="11"/>
        <v>#N/A</v>
      </c>
    </row>
    <row r="738" spans="12:12" x14ac:dyDescent="0.25">
      <c r="L738" s="85" t="e">
        <f t="shared" si="11"/>
        <v>#N/A</v>
      </c>
    </row>
    <row r="739" spans="12:12" x14ac:dyDescent="0.25">
      <c r="L739" s="85" t="e">
        <f t="shared" si="11"/>
        <v>#N/A</v>
      </c>
    </row>
    <row r="740" spans="12:12" x14ac:dyDescent="0.25">
      <c r="L740" s="85" t="e">
        <f t="shared" si="11"/>
        <v>#N/A</v>
      </c>
    </row>
    <row r="741" spans="12:12" x14ac:dyDescent="0.25">
      <c r="L741" s="85" t="e">
        <f t="shared" si="11"/>
        <v>#N/A</v>
      </c>
    </row>
    <row r="742" spans="12:12" x14ac:dyDescent="0.25">
      <c r="L742" s="85" t="e">
        <f t="shared" si="11"/>
        <v>#N/A</v>
      </c>
    </row>
    <row r="743" spans="12:12" x14ac:dyDescent="0.25">
      <c r="L743" s="85" t="e">
        <f t="shared" si="11"/>
        <v>#N/A</v>
      </c>
    </row>
    <row r="744" spans="12:12" x14ac:dyDescent="0.25">
      <c r="L744" s="85" t="e">
        <f t="shared" si="11"/>
        <v>#N/A</v>
      </c>
    </row>
    <row r="745" spans="12:12" x14ac:dyDescent="0.25">
      <c r="L745" s="85" t="e">
        <f t="shared" si="11"/>
        <v>#N/A</v>
      </c>
    </row>
    <row r="746" spans="12:12" x14ac:dyDescent="0.25">
      <c r="L746" s="85" t="e">
        <f t="shared" si="11"/>
        <v>#N/A</v>
      </c>
    </row>
    <row r="747" spans="12:12" x14ac:dyDescent="0.25">
      <c r="L747" s="85" t="e">
        <f t="shared" si="11"/>
        <v>#N/A</v>
      </c>
    </row>
    <row r="748" spans="12:12" x14ac:dyDescent="0.25">
      <c r="L748" s="85" t="e">
        <f t="shared" si="11"/>
        <v>#N/A</v>
      </c>
    </row>
    <row r="749" spans="12:12" x14ac:dyDescent="0.25">
      <c r="L749" s="85" t="e">
        <f t="shared" si="11"/>
        <v>#N/A</v>
      </c>
    </row>
    <row r="750" spans="12:12" x14ac:dyDescent="0.25">
      <c r="L750" s="85" t="e">
        <f t="shared" si="11"/>
        <v>#N/A</v>
      </c>
    </row>
    <row r="751" spans="12:12" x14ac:dyDescent="0.25">
      <c r="L751" s="85" t="e">
        <f t="shared" si="11"/>
        <v>#N/A</v>
      </c>
    </row>
    <row r="752" spans="12:12" x14ac:dyDescent="0.25">
      <c r="L752" s="85" t="e">
        <f t="shared" si="11"/>
        <v>#N/A</v>
      </c>
    </row>
    <row r="753" spans="12:12" x14ac:dyDescent="0.25">
      <c r="L753" s="85" t="e">
        <f t="shared" si="11"/>
        <v>#N/A</v>
      </c>
    </row>
    <row r="754" spans="12:12" x14ac:dyDescent="0.25">
      <c r="L754" s="85" t="e">
        <f t="shared" si="11"/>
        <v>#N/A</v>
      </c>
    </row>
    <row r="755" spans="12:12" x14ac:dyDescent="0.25">
      <c r="L755" s="85" t="e">
        <f t="shared" si="11"/>
        <v>#N/A</v>
      </c>
    </row>
    <row r="756" spans="12:12" x14ac:dyDescent="0.25">
      <c r="L756" s="85" t="e">
        <f t="shared" si="11"/>
        <v>#N/A</v>
      </c>
    </row>
    <row r="757" spans="12:12" x14ac:dyDescent="0.25">
      <c r="L757" s="85" t="e">
        <f t="shared" si="11"/>
        <v>#N/A</v>
      </c>
    </row>
    <row r="758" spans="12:12" x14ac:dyDescent="0.25">
      <c r="L758" s="85" t="e">
        <f t="shared" si="11"/>
        <v>#N/A</v>
      </c>
    </row>
    <row r="759" spans="12:12" x14ac:dyDescent="0.25">
      <c r="L759" s="85" t="e">
        <f t="shared" si="11"/>
        <v>#N/A</v>
      </c>
    </row>
    <row r="760" spans="12:12" x14ac:dyDescent="0.25">
      <c r="L760" s="85" t="e">
        <f t="shared" si="11"/>
        <v>#N/A</v>
      </c>
    </row>
    <row r="761" spans="12:12" x14ac:dyDescent="0.25">
      <c r="L761" s="85" t="e">
        <f t="shared" si="11"/>
        <v>#N/A</v>
      </c>
    </row>
    <row r="762" spans="12:12" x14ac:dyDescent="0.25">
      <c r="L762" s="85" t="e">
        <f t="shared" si="11"/>
        <v>#N/A</v>
      </c>
    </row>
    <row r="763" spans="12:12" x14ac:dyDescent="0.25">
      <c r="L763" s="85" t="e">
        <f t="shared" si="11"/>
        <v>#N/A</v>
      </c>
    </row>
    <row r="764" spans="12:12" x14ac:dyDescent="0.25">
      <c r="L764" s="85" t="e">
        <f t="shared" si="11"/>
        <v>#N/A</v>
      </c>
    </row>
    <row r="765" spans="12:12" x14ac:dyDescent="0.25">
      <c r="L765" s="85" t="e">
        <f t="shared" si="11"/>
        <v>#N/A</v>
      </c>
    </row>
    <row r="766" spans="12:12" x14ac:dyDescent="0.25">
      <c r="L766" s="85" t="e">
        <f t="shared" si="11"/>
        <v>#N/A</v>
      </c>
    </row>
    <row r="767" spans="12:12" x14ac:dyDescent="0.25">
      <c r="L767" s="85" t="e">
        <f t="shared" si="11"/>
        <v>#N/A</v>
      </c>
    </row>
    <row r="768" spans="12:12" x14ac:dyDescent="0.25">
      <c r="L768" s="85" t="e">
        <f t="shared" si="11"/>
        <v>#N/A</v>
      </c>
    </row>
    <row r="769" spans="12:12" x14ac:dyDescent="0.25">
      <c r="L769" s="85" t="e">
        <f t="shared" si="11"/>
        <v>#N/A</v>
      </c>
    </row>
    <row r="770" spans="12:12" x14ac:dyDescent="0.25">
      <c r="L770" s="85" t="e">
        <f t="shared" si="11"/>
        <v>#N/A</v>
      </c>
    </row>
    <row r="771" spans="12:12" x14ac:dyDescent="0.25">
      <c r="L771" s="85" t="e">
        <f t="shared" si="11"/>
        <v>#N/A</v>
      </c>
    </row>
    <row r="772" spans="12:12" x14ac:dyDescent="0.25">
      <c r="L772" s="85" t="e">
        <f t="shared" ref="L772:L837" si="12">VLOOKUP(A772,A:J,$L$1,FALSE)</f>
        <v>#N/A</v>
      </c>
    </row>
    <row r="773" spans="12:12" x14ac:dyDescent="0.25">
      <c r="L773" s="85" t="e">
        <f t="shared" si="12"/>
        <v>#N/A</v>
      </c>
    </row>
    <row r="774" spans="12:12" x14ac:dyDescent="0.25">
      <c r="L774" s="85" t="e">
        <f t="shared" si="12"/>
        <v>#N/A</v>
      </c>
    </row>
    <row r="775" spans="12:12" x14ac:dyDescent="0.25">
      <c r="L775" s="85" t="e">
        <f t="shared" si="12"/>
        <v>#N/A</v>
      </c>
    </row>
    <row r="776" spans="12:12" x14ac:dyDescent="0.25">
      <c r="L776" s="85" t="e">
        <f t="shared" si="12"/>
        <v>#N/A</v>
      </c>
    </row>
    <row r="777" spans="12:12" x14ac:dyDescent="0.25">
      <c r="L777" s="85" t="e">
        <f t="shared" si="12"/>
        <v>#N/A</v>
      </c>
    </row>
    <row r="778" spans="12:12" x14ac:dyDescent="0.25">
      <c r="L778" s="85" t="e">
        <f t="shared" si="12"/>
        <v>#N/A</v>
      </c>
    </row>
    <row r="779" spans="12:12" x14ac:dyDescent="0.25">
      <c r="L779" s="85" t="e">
        <f t="shared" si="12"/>
        <v>#N/A</v>
      </c>
    </row>
    <row r="780" spans="12:12" x14ac:dyDescent="0.25">
      <c r="L780" s="85" t="e">
        <f t="shared" si="12"/>
        <v>#N/A</v>
      </c>
    </row>
    <row r="781" spans="12:12" x14ac:dyDescent="0.25">
      <c r="L781" s="85" t="e">
        <f t="shared" si="12"/>
        <v>#N/A</v>
      </c>
    </row>
    <row r="782" spans="12:12" x14ac:dyDescent="0.25">
      <c r="L782" s="85" t="e">
        <f t="shared" si="12"/>
        <v>#N/A</v>
      </c>
    </row>
    <row r="783" spans="12:12" x14ac:dyDescent="0.25">
      <c r="L783" s="85" t="e">
        <f t="shared" si="12"/>
        <v>#N/A</v>
      </c>
    </row>
    <row r="784" spans="12:12" x14ac:dyDescent="0.25">
      <c r="L784" s="85" t="e">
        <f t="shared" si="12"/>
        <v>#N/A</v>
      </c>
    </row>
    <row r="785" spans="12:12" x14ac:dyDescent="0.25">
      <c r="L785" s="85" t="e">
        <f t="shared" si="12"/>
        <v>#N/A</v>
      </c>
    </row>
    <row r="786" spans="12:12" x14ac:dyDescent="0.25">
      <c r="L786" s="85" t="e">
        <f t="shared" si="12"/>
        <v>#N/A</v>
      </c>
    </row>
    <row r="787" spans="12:12" x14ac:dyDescent="0.25">
      <c r="L787" s="85" t="e">
        <f t="shared" si="12"/>
        <v>#N/A</v>
      </c>
    </row>
    <row r="788" spans="12:12" x14ac:dyDescent="0.25">
      <c r="L788" s="85" t="e">
        <f t="shared" si="12"/>
        <v>#N/A</v>
      </c>
    </row>
    <row r="789" spans="12:12" x14ac:dyDescent="0.25">
      <c r="L789" s="85" t="e">
        <f t="shared" si="12"/>
        <v>#N/A</v>
      </c>
    </row>
    <row r="790" spans="12:12" x14ac:dyDescent="0.25">
      <c r="L790" s="85" t="e">
        <f t="shared" si="12"/>
        <v>#N/A</v>
      </c>
    </row>
    <row r="791" spans="12:12" x14ac:dyDescent="0.25">
      <c r="L791" s="85" t="e">
        <f t="shared" si="12"/>
        <v>#N/A</v>
      </c>
    </row>
    <row r="792" spans="12:12" x14ac:dyDescent="0.25">
      <c r="L792" s="85" t="e">
        <f t="shared" si="12"/>
        <v>#N/A</v>
      </c>
    </row>
    <row r="793" spans="12:12" x14ac:dyDescent="0.25">
      <c r="L793" s="85" t="e">
        <f t="shared" si="12"/>
        <v>#N/A</v>
      </c>
    </row>
    <row r="794" spans="12:12" x14ac:dyDescent="0.25">
      <c r="L794" s="85" t="e">
        <f t="shared" si="12"/>
        <v>#N/A</v>
      </c>
    </row>
    <row r="795" spans="12:12" x14ac:dyDescent="0.25">
      <c r="L795" s="85" t="e">
        <f t="shared" si="12"/>
        <v>#N/A</v>
      </c>
    </row>
    <row r="796" spans="12:12" x14ac:dyDescent="0.25">
      <c r="L796" s="85" t="e">
        <f t="shared" si="12"/>
        <v>#N/A</v>
      </c>
    </row>
    <row r="797" spans="12:12" x14ac:dyDescent="0.25">
      <c r="L797" s="85" t="e">
        <f t="shared" si="12"/>
        <v>#N/A</v>
      </c>
    </row>
    <row r="798" spans="12:12" x14ac:dyDescent="0.25">
      <c r="L798" s="85" t="e">
        <f t="shared" si="12"/>
        <v>#N/A</v>
      </c>
    </row>
    <row r="799" spans="12:12" x14ac:dyDescent="0.25">
      <c r="L799" s="85" t="e">
        <f t="shared" si="12"/>
        <v>#N/A</v>
      </c>
    </row>
    <row r="800" spans="12:12" x14ac:dyDescent="0.25">
      <c r="L800" s="85" t="e">
        <f t="shared" si="12"/>
        <v>#N/A</v>
      </c>
    </row>
    <row r="801" spans="12:12" x14ac:dyDescent="0.25">
      <c r="L801" s="85" t="e">
        <f t="shared" si="12"/>
        <v>#N/A</v>
      </c>
    </row>
    <row r="802" spans="12:12" x14ac:dyDescent="0.25">
      <c r="L802" s="85" t="e">
        <f t="shared" si="12"/>
        <v>#N/A</v>
      </c>
    </row>
    <row r="803" spans="12:12" x14ac:dyDescent="0.25">
      <c r="L803" s="85" t="e">
        <f t="shared" si="12"/>
        <v>#N/A</v>
      </c>
    </row>
    <row r="804" spans="12:12" x14ac:dyDescent="0.25">
      <c r="L804" s="85" t="e">
        <f t="shared" si="12"/>
        <v>#N/A</v>
      </c>
    </row>
    <row r="805" spans="12:12" x14ac:dyDescent="0.25">
      <c r="L805" s="85" t="e">
        <f t="shared" si="12"/>
        <v>#N/A</v>
      </c>
    </row>
    <row r="806" spans="12:12" x14ac:dyDescent="0.25">
      <c r="L806" s="85" t="e">
        <f t="shared" si="12"/>
        <v>#N/A</v>
      </c>
    </row>
    <row r="807" spans="12:12" x14ac:dyDescent="0.25">
      <c r="L807" s="85" t="e">
        <f t="shared" si="12"/>
        <v>#N/A</v>
      </c>
    </row>
    <row r="808" spans="12:12" x14ac:dyDescent="0.25">
      <c r="L808" s="85" t="e">
        <f t="shared" si="12"/>
        <v>#N/A</v>
      </c>
    </row>
    <row r="809" spans="12:12" x14ac:dyDescent="0.25">
      <c r="L809" s="85" t="e">
        <f t="shared" si="12"/>
        <v>#N/A</v>
      </c>
    </row>
    <row r="810" spans="12:12" x14ac:dyDescent="0.25">
      <c r="L810" s="85" t="e">
        <f t="shared" si="12"/>
        <v>#N/A</v>
      </c>
    </row>
    <row r="811" spans="12:12" x14ac:dyDescent="0.25">
      <c r="L811" s="85" t="e">
        <f t="shared" si="12"/>
        <v>#N/A</v>
      </c>
    </row>
    <row r="812" spans="12:12" x14ac:dyDescent="0.25">
      <c r="L812" s="85" t="e">
        <f t="shared" si="12"/>
        <v>#N/A</v>
      </c>
    </row>
    <row r="813" spans="12:12" x14ac:dyDescent="0.25">
      <c r="L813" s="85" t="e">
        <f t="shared" si="12"/>
        <v>#N/A</v>
      </c>
    </row>
    <row r="814" spans="12:12" x14ac:dyDescent="0.25">
      <c r="L814" s="85" t="e">
        <f t="shared" si="12"/>
        <v>#N/A</v>
      </c>
    </row>
    <row r="815" spans="12:12" x14ac:dyDescent="0.25">
      <c r="L815" s="85" t="e">
        <f t="shared" si="12"/>
        <v>#N/A</v>
      </c>
    </row>
    <row r="816" spans="12:12" x14ac:dyDescent="0.25">
      <c r="L816" s="85" t="e">
        <f t="shared" si="12"/>
        <v>#N/A</v>
      </c>
    </row>
    <row r="817" spans="12:12" x14ac:dyDescent="0.25">
      <c r="L817" s="85" t="e">
        <f t="shared" si="12"/>
        <v>#N/A</v>
      </c>
    </row>
    <row r="818" spans="12:12" x14ac:dyDescent="0.25">
      <c r="L818" s="85" t="e">
        <f t="shared" si="12"/>
        <v>#N/A</v>
      </c>
    </row>
    <row r="819" spans="12:12" x14ac:dyDescent="0.25">
      <c r="L819" s="85" t="e">
        <f t="shared" si="12"/>
        <v>#N/A</v>
      </c>
    </row>
    <row r="820" spans="12:12" x14ac:dyDescent="0.25">
      <c r="L820" s="85" t="e">
        <f t="shared" si="12"/>
        <v>#N/A</v>
      </c>
    </row>
    <row r="821" spans="12:12" x14ac:dyDescent="0.25">
      <c r="L821" s="85" t="e">
        <f t="shared" si="12"/>
        <v>#N/A</v>
      </c>
    </row>
    <row r="822" spans="12:12" x14ac:dyDescent="0.25">
      <c r="L822" s="85" t="e">
        <f t="shared" si="12"/>
        <v>#N/A</v>
      </c>
    </row>
    <row r="823" spans="12:12" x14ac:dyDescent="0.25">
      <c r="L823" s="85" t="e">
        <f t="shared" si="12"/>
        <v>#N/A</v>
      </c>
    </row>
    <row r="824" spans="12:12" x14ac:dyDescent="0.25">
      <c r="L824" s="85" t="e">
        <f t="shared" si="12"/>
        <v>#N/A</v>
      </c>
    </row>
    <row r="825" spans="12:12" x14ac:dyDescent="0.25">
      <c r="L825" s="85" t="e">
        <f t="shared" si="12"/>
        <v>#N/A</v>
      </c>
    </row>
    <row r="826" spans="12:12" x14ac:dyDescent="0.25">
      <c r="L826" s="85" t="e">
        <f t="shared" si="12"/>
        <v>#N/A</v>
      </c>
    </row>
    <row r="827" spans="12:12" x14ac:dyDescent="0.25">
      <c r="L827" s="85" t="e">
        <f t="shared" si="12"/>
        <v>#N/A</v>
      </c>
    </row>
    <row r="828" spans="12:12" x14ac:dyDescent="0.25">
      <c r="L828" s="85" t="e">
        <f t="shared" si="12"/>
        <v>#N/A</v>
      </c>
    </row>
    <row r="829" spans="12:12" x14ac:dyDescent="0.25">
      <c r="L829" s="85" t="e">
        <f t="shared" si="12"/>
        <v>#N/A</v>
      </c>
    </row>
    <row r="830" spans="12:12" x14ac:dyDescent="0.25">
      <c r="L830" s="85" t="e">
        <f t="shared" si="12"/>
        <v>#N/A</v>
      </c>
    </row>
    <row r="831" spans="12:12" x14ac:dyDescent="0.25">
      <c r="L831" s="85" t="e">
        <f t="shared" si="12"/>
        <v>#N/A</v>
      </c>
    </row>
    <row r="832" spans="12:12" x14ac:dyDescent="0.25">
      <c r="L832" s="85" t="e">
        <f t="shared" si="12"/>
        <v>#N/A</v>
      </c>
    </row>
    <row r="833" spans="12:12" x14ac:dyDescent="0.25">
      <c r="L833" s="85" t="e">
        <f t="shared" si="12"/>
        <v>#N/A</v>
      </c>
    </row>
    <row r="834" spans="12:12" x14ac:dyDescent="0.25">
      <c r="L834" s="85" t="e">
        <f t="shared" si="12"/>
        <v>#N/A</v>
      </c>
    </row>
    <row r="835" spans="12:12" x14ac:dyDescent="0.25">
      <c r="L835" s="85" t="e">
        <f t="shared" si="12"/>
        <v>#N/A</v>
      </c>
    </row>
    <row r="836" spans="12:12" x14ac:dyDescent="0.25">
      <c r="L836" s="85" t="e">
        <f t="shared" si="12"/>
        <v>#N/A</v>
      </c>
    </row>
    <row r="837" spans="12:12" ht="15.75" thickBot="1" x14ac:dyDescent="0.3">
      <c r="L837" s="87" t="e">
        <f t="shared" si="12"/>
        <v>#N/A</v>
      </c>
    </row>
  </sheetData>
  <autoFilter ref="A3:L471" xr:uid="{00000000-0009-0000-0000-00000B000000}"/>
  <printOptions horizontalCentered="1"/>
  <pageMargins left="0.59055118110236204" right="0.39370078740157499" top="1.1023622047244099" bottom="0.55118110236220497" header="0.118110236220472" footer="0.118110236220472"/>
  <pageSetup paperSize="9" orientation="portrait" horizontalDpi="4294967293" r:id="rId1"/>
  <headerFooter scaleWithDoc="0">
    <oddHeader>&amp;L&amp;"-,Fett"&amp;16&amp;K000000Formsheet&amp;"-,Standard"&amp;11&amp;K000000
&amp;"-,Fett"&amp;16PPF VDA2 - Requirements/Anforderungen Suppliers&amp;"-,Standard"&amp;11
&amp;"-,Fett"&amp;12FS QM 121&amp;"-,Standard" / Revision 01 / Autor: QAS-Hil&amp;R&amp;6 
 &amp;11
&amp;G</oddHeader>
    <oddFooter>&amp;C&amp;"-,Fett"öffentlich&amp;"-,Standard"&amp;9&amp;KA6A6A6
© Thomas GmbH. All rights reserved.&amp;R&amp;9&amp;KA6A6A6Seite &amp;P von &amp;N</oddFooter>
  </headerFooter>
  <legacyDrawingHF r:id="rId2"/>
  <extLst>
    <ext xmlns:x14="http://schemas.microsoft.com/office/spreadsheetml/2009/9/main" uri="{78C0D931-6437-407d-A8EE-F0AAD7539E65}">
      <x14:conditionalFormattings>
        <x14:conditionalFormatting xmlns:xm="http://schemas.microsoft.com/office/excel/2006/main">
          <x14:cfRule type="expression" priority="17" id="{E3FE15BC-10F2-4F4E-B695-C1658B676ECA}">
            <xm:f>'Anlage 2 PPF Abstimmung'!$S$136=$L$4</xm:f>
            <x14:dxf>
              <fill>
                <patternFill>
                  <bgColor theme="7" tint="0.79998168889431442"/>
                </patternFill>
              </fill>
            </x14:dxf>
          </x14:cfRule>
          <xm:sqref>M19:N23</xm:sqref>
        </x14:conditionalFormatting>
        <x14:conditionalFormatting xmlns:xm="http://schemas.microsoft.com/office/excel/2006/main">
          <x14:cfRule type="expression" priority="14" id="{73BA9427-2463-492E-9D2B-BF1EB9D753DC}">
            <xm:f>AND('Anlage 2 PPF Abstimmung'!$O138="",'Anlage 2 PPF Abstimmung'!$O138=$L$4)</xm:f>
            <x14:dxf>
              <fill>
                <patternFill>
                  <bgColor theme="7" tint="0.79998168889431442"/>
                </patternFill>
              </fill>
            </x14:dxf>
          </x14:cfRule>
          <x14:cfRule type="expression" priority="15" id="{2CC9D0CA-B72A-409A-96BA-571BE5BDC9A6}">
            <xm:f>AND('Anlage 2 PPF Abstimmung'!$O138="",'Anlage 2 PPF Abstimmung'!$M$138=$L$4)</xm:f>
            <x14:dxf>
              <fill>
                <patternFill>
                  <bgColor theme="7" tint="0.79998168889431442"/>
                </patternFill>
              </fill>
            </x14:dxf>
          </x14:cfRule>
          <xm:sqref>O19:P22 O23:AN28</xm:sqref>
        </x14:conditionalFormatting>
        <x14:conditionalFormatting xmlns:xm="http://schemas.microsoft.com/office/excel/2006/main">
          <x14:cfRule type="expression" priority="7" id="{9F782AAC-045F-4B43-B17C-2975A7BE8D51}">
            <xm:f>'Anlage 5 Deckblatt Software 1'!$M34=$L$4</xm:f>
            <x14:dxf>
              <fill>
                <patternFill>
                  <bgColor theme="7" tint="0.79998168889431442"/>
                </patternFill>
              </fill>
            </x14:dxf>
          </x14:cfRule>
          <xm:sqref>O29:AN31</xm:sqref>
        </x14:conditionalFormatting>
        <x14:conditionalFormatting xmlns:xm="http://schemas.microsoft.com/office/excel/2006/main">
          <x14:cfRule type="expression" priority="21" id="{AABD0F6C-4B50-4AE7-BA71-5F1AB79CDFAD}">
            <xm:f>'Anlage 5 Deckblatt Software 1'!$M38=$L$4</xm:f>
            <x14:dxf>
              <fill>
                <patternFill>
                  <bgColor theme="7" tint="0.79998168889431442"/>
                </patternFill>
              </fill>
            </x14:dxf>
          </x14:cfRule>
          <xm:sqref>O32:AN32</xm:sqref>
        </x14:conditionalFormatting>
        <x14:conditionalFormatting xmlns:xm="http://schemas.microsoft.com/office/excel/2006/main">
          <x14:cfRule type="expression" priority="18" id="{2195B5E7-221E-494C-B752-FCCC396FDB76}">
            <xm:f>'Anlage 2 PPF Abstimmung'!$O$138=$L$4</xm:f>
            <x14:dxf>
              <fill>
                <patternFill>
                  <bgColor theme="7" tint="0.79998168889431442"/>
                </patternFill>
              </fill>
            </x14:dxf>
          </x14:cfRule>
          <x14:cfRule type="expression" priority="19" id="{4C8FAA96-7BC3-4CA2-8B47-3B7A98AD7DFF}">
            <xm:f>'Anlage 2 PPF Abstimmung'!$O138=$L$5</xm:f>
            <x14:dxf/>
          </x14:cfRule>
          <xm:sqref>Q19:AB19</xm:sqref>
        </x14:conditionalFormatting>
        <x14:conditionalFormatting xmlns:xm="http://schemas.microsoft.com/office/excel/2006/main">
          <x14:cfRule type="expression" priority="13" id="{74847715-B2F9-4087-8EC3-F89DDC720D5C}">
            <xm:f>'Anlage 2 PPF Abstimmung'!$O$177=$L$4</xm:f>
            <x14:dxf>
              <fill>
                <patternFill>
                  <bgColor theme="7" tint="0.79998168889431442"/>
                </patternFill>
              </fill>
            </x14:dxf>
          </x14:cfRule>
          <xm:sqref>Q43:AB43</xm:sqref>
        </x14:conditionalFormatting>
        <x14:conditionalFormatting xmlns:xm="http://schemas.microsoft.com/office/excel/2006/main">
          <x14:cfRule type="expression" priority="6" id="{6E544BAC-02D6-4B41-90AD-F83EF47B5F64}">
            <xm:f>'Anlage 5 Deckblatt Software 2'!$AA21=$L$4</xm:f>
            <x14:dxf>
              <fill>
                <patternFill>
                  <bgColor theme="9" tint="0.79998168889431442"/>
                </patternFill>
              </fill>
            </x14:dxf>
          </x14:cfRule>
          <xm:sqref>AA19:AE19</xm:sqref>
        </x14:conditionalFormatting>
        <x14:conditionalFormatting xmlns:xm="http://schemas.microsoft.com/office/excel/2006/main">
          <x14:cfRule type="expression" priority="8" id="{5DF1C554-FCFC-491B-A98D-F777BE446487}">
            <xm:f>'Anlage 2 PPF Abstimmung'!$AC$200=$L$5</xm:f>
            <x14:dxf>
              <fill>
                <patternFill>
                  <bgColor rgb="FFFF0000"/>
                </patternFill>
              </fill>
            </x14:dxf>
          </x14:cfRule>
          <xm:sqref>AC195:AD205</xm:sqref>
        </x14:conditionalFormatting>
        <x14:conditionalFormatting xmlns:xm="http://schemas.microsoft.com/office/excel/2006/main">
          <x14:cfRule type="expression" priority="5" id="{03EE2F5B-A57B-4EBC-811D-3095FD15FA09}">
            <xm:f>'Anlage 5 Deckblatt Software 2'!$AL$46=$L$5</xm:f>
            <x14:dxf>
              <fill>
                <patternFill>
                  <bgColor rgb="FFFF7C80"/>
                </patternFill>
              </fill>
            </x14:dxf>
          </x14:cfRule>
          <xm:sqref>AL42:AN42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tabColor theme="9"/>
    <pageSetUpPr fitToPage="1"/>
  </sheetPr>
  <dimension ref="A1:BO276"/>
  <sheetViews>
    <sheetView view="pageLayout" zoomScaleNormal="100" workbookViewId="0">
      <selection activeCell="AB7" sqref="AB7:AP7"/>
    </sheetView>
  </sheetViews>
  <sheetFormatPr baseColWidth="10" defaultRowHeight="14.25" x14ac:dyDescent="0.2"/>
  <cols>
    <col min="1" max="1" width="2" customWidth="1"/>
    <col min="2" max="2" width="1.375" customWidth="1"/>
    <col min="3" max="6" width="2" customWidth="1"/>
    <col min="7" max="7" width="3" customWidth="1"/>
    <col min="8" max="42" width="2" customWidth="1"/>
    <col min="43" max="43" width="11" hidden="1" customWidth="1"/>
    <col min="44" max="44" width="13.5" style="3" hidden="1" customWidth="1"/>
    <col min="45" max="45" width="11" hidden="1" customWidth="1"/>
    <col min="46" max="46" width="29.5" hidden="1" customWidth="1"/>
    <col min="47" max="52" width="11" hidden="1" customWidth="1"/>
    <col min="53" max="53" width="13.5" bestFit="1" customWidth="1"/>
  </cols>
  <sheetData>
    <row r="1" spans="1:53" ht="15" x14ac:dyDescent="0.2">
      <c r="A1" s="154" t="s">
        <v>594</v>
      </c>
      <c r="B1" s="154"/>
      <c r="C1" s="154"/>
      <c r="D1" s="154"/>
      <c r="E1" s="154"/>
      <c r="F1" s="154"/>
      <c r="G1" s="154"/>
      <c r="H1" s="154"/>
      <c r="I1" s="155" t="s">
        <v>1</v>
      </c>
      <c r="J1" s="155"/>
      <c r="K1" s="155"/>
      <c r="L1" s="155"/>
      <c r="M1" s="155"/>
    </row>
    <row r="2" spans="1:53" ht="20.25" customHeight="1" x14ac:dyDescent="0.2">
      <c r="A2" s="156" t="str">
        <f>Sprachen!L388</f>
        <v>PPA Agreement</v>
      </c>
      <c r="B2" s="156"/>
      <c r="C2" s="156"/>
      <c r="D2" s="156"/>
      <c r="E2" s="156"/>
      <c r="F2" s="156"/>
      <c r="G2" s="156"/>
      <c r="H2" s="156"/>
      <c r="I2" s="156"/>
      <c r="J2" s="156"/>
      <c r="K2" s="156"/>
      <c r="L2" s="156"/>
      <c r="M2" s="156"/>
      <c r="N2" s="158" t="str">
        <f>Sprachen!L304</f>
        <v>Part Number</v>
      </c>
      <c r="O2" s="158"/>
      <c r="P2" s="158"/>
      <c r="Q2" s="158"/>
      <c r="R2" s="158"/>
      <c r="S2" s="158"/>
      <c r="T2" s="158"/>
      <c r="U2" s="159" t="str">
        <f>IF(H34&lt;&gt;"",H34,"")</f>
        <v/>
      </c>
      <c r="V2" s="159"/>
      <c r="W2" s="159"/>
      <c r="X2" s="159"/>
      <c r="Y2" s="159"/>
      <c r="Z2" s="159"/>
      <c r="AA2" s="159"/>
      <c r="AB2" s="160" t="str">
        <f>Sprachen!L361</f>
        <v>Version / Date</v>
      </c>
      <c r="AC2" s="160"/>
      <c r="AD2" s="160"/>
      <c r="AE2" s="160"/>
      <c r="AF2" s="160"/>
      <c r="AG2" s="160"/>
      <c r="AH2" s="160"/>
      <c r="AI2" s="160"/>
      <c r="AJ2" s="160"/>
      <c r="AK2" s="160"/>
      <c r="AL2" s="161" t="str">
        <f>IF(H36&lt;&gt;"",H36,"")</f>
        <v/>
      </c>
      <c r="AM2" s="161"/>
      <c r="AN2" s="161"/>
      <c r="AO2" s="161"/>
      <c r="AP2" s="161"/>
      <c r="AS2" s="4"/>
      <c r="AT2" s="4" t="s">
        <v>850</v>
      </c>
      <c r="AU2" s="4" t="str">
        <f>IF(S136=Sprachen!L4,"X","N")</f>
        <v>N</v>
      </c>
    </row>
    <row r="3" spans="1:53" ht="21" customHeight="1" thickBot="1" x14ac:dyDescent="0.25">
      <c r="A3" s="157"/>
      <c r="B3" s="157"/>
      <c r="C3" s="157"/>
      <c r="D3" s="157"/>
      <c r="E3" s="157"/>
      <c r="F3" s="157"/>
      <c r="G3" s="157"/>
      <c r="H3" s="157"/>
      <c r="I3" s="157"/>
      <c r="J3" s="157"/>
      <c r="K3" s="157"/>
      <c r="L3" s="157"/>
      <c r="M3" s="157"/>
      <c r="N3" s="162" t="str">
        <f>Sprachen!L255</f>
        <v>Organization</v>
      </c>
      <c r="O3" s="162"/>
      <c r="P3" s="162"/>
      <c r="Q3" s="162"/>
      <c r="R3" s="162"/>
      <c r="S3" s="162"/>
      <c r="T3" s="162"/>
      <c r="U3" s="163" t="str">
        <f>IF(H6&lt;&gt;"",H6,"")</f>
        <v/>
      </c>
      <c r="V3" s="163"/>
      <c r="W3" s="163"/>
      <c r="X3" s="163"/>
      <c r="Y3" s="163"/>
      <c r="Z3" s="163"/>
      <c r="AA3" s="163"/>
      <c r="AB3" s="163"/>
      <c r="AC3" s="163"/>
      <c r="AD3" s="163"/>
      <c r="AE3" s="163"/>
      <c r="AF3" s="163"/>
      <c r="AG3" s="163"/>
      <c r="AH3" s="163"/>
      <c r="AI3" s="163"/>
      <c r="AJ3" s="163"/>
      <c r="AK3" s="163"/>
      <c r="AL3" s="163"/>
      <c r="AM3" s="163"/>
      <c r="AN3" s="163"/>
      <c r="AO3" s="163"/>
      <c r="AP3" s="163"/>
      <c r="AS3" s="4">
        <f>MATCH(I1,Sprachen!A2:J2,0)</f>
        <v>2</v>
      </c>
      <c r="AT3" s="4" t="s">
        <v>851</v>
      </c>
      <c r="AU3" s="4" t="str">
        <f>IF(S199=Sprachen!L4,"X","N")</f>
        <v>N</v>
      </c>
    </row>
    <row r="4" spans="1:53" s="5" customFormat="1" thickTop="1" thickBot="1" x14ac:dyDescent="0.25">
      <c r="A4" s="173" t="str">
        <f>Sprachen!L184</f>
        <v>Contact information</v>
      </c>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c r="AM4" s="174"/>
      <c r="AN4" s="174"/>
      <c r="AO4" s="174"/>
      <c r="AP4" s="175"/>
      <c r="AR4" s="6"/>
      <c r="BA4" s="49"/>
    </row>
    <row r="5" spans="1:53" s="5" customFormat="1" ht="15.75" customHeight="1" thickTop="1" thickBot="1" x14ac:dyDescent="0.25">
      <c r="A5" s="176" t="str">
        <f>Sprachen!L46</f>
        <v>Information about the organization</v>
      </c>
      <c r="B5" s="177"/>
      <c r="C5" s="177"/>
      <c r="D5" s="177"/>
      <c r="E5" s="177"/>
      <c r="F5" s="177"/>
      <c r="G5" s="177"/>
      <c r="H5" s="177"/>
      <c r="I5" s="177"/>
      <c r="J5" s="177"/>
      <c r="K5" s="177"/>
      <c r="L5" s="177"/>
      <c r="M5" s="177"/>
      <c r="N5" s="177"/>
      <c r="O5" s="177"/>
      <c r="P5" s="177"/>
      <c r="Q5" s="177"/>
      <c r="R5" s="177"/>
      <c r="S5" s="177"/>
      <c r="T5" s="177"/>
      <c r="U5" s="177" t="str">
        <f>Sprachen!L45</f>
        <v>Information about the customer</v>
      </c>
      <c r="V5" s="177"/>
      <c r="W5" s="177"/>
      <c r="X5" s="177"/>
      <c r="Y5" s="177"/>
      <c r="Z5" s="177"/>
      <c r="AA5" s="177"/>
      <c r="AB5" s="177"/>
      <c r="AC5" s="177"/>
      <c r="AD5" s="177"/>
      <c r="AE5" s="177"/>
      <c r="AF5" s="177"/>
      <c r="AG5" s="177"/>
      <c r="AH5" s="177"/>
      <c r="AI5" s="177"/>
      <c r="AJ5" s="177"/>
      <c r="AK5" s="177"/>
      <c r="AL5" s="177"/>
      <c r="AM5" s="177"/>
      <c r="AN5" s="177"/>
      <c r="AO5" s="177"/>
      <c r="AP5" s="178"/>
      <c r="AR5" s="6"/>
    </row>
    <row r="6" spans="1:53" s="5" customFormat="1" ht="15.75" customHeight="1" thickTop="1" x14ac:dyDescent="0.2">
      <c r="A6" s="179" t="str">
        <f>Sprachen!L235</f>
        <v>Name of organization</v>
      </c>
      <c r="B6" s="180"/>
      <c r="C6" s="180"/>
      <c r="D6" s="180"/>
      <c r="E6" s="180"/>
      <c r="F6" s="180"/>
      <c r="G6" s="180"/>
      <c r="H6" s="181"/>
      <c r="I6" s="181"/>
      <c r="J6" s="181"/>
      <c r="K6" s="181"/>
      <c r="L6" s="181"/>
      <c r="M6" s="181"/>
      <c r="N6" s="181"/>
      <c r="O6" s="181"/>
      <c r="P6" s="181"/>
      <c r="Q6" s="181"/>
      <c r="R6" s="181"/>
      <c r="S6" s="181"/>
      <c r="T6" s="182"/>
      <c r="U6" s="183" t="str">
        <f>Sprachen!L236</f>
        <v>Name of customer</v>
      </c>
      <c r="V6" s="180"/>
      <c r="W6" s="180"/>
      <c r="X6" s="180"/>
      <c r="Y6" s="180"/>
      <c r="Z6" s="180"/>
      <c r="AA6" s="180"/>
      <c r="AB6" s="181" t="s">
        <v>1015</v>
      </c>
      <c r="AC6" s="181"/>
      <c r="AD6" s="181"/>
      <c r="AE6" s="181"/>
      <c r="AF6" s="181"/>
      <c r="AG6" s="181"/>
      <c r="AH6" s="181"/>
      <c r="AI6" s="181"/>
      <c r="AJ6" s="181"/>
      <c r="AK6" s="181"/>
      <c r="AL6" s="181"/>
      <c r="AM6" s="181"/>
      <c r="AN6" s="181"/>
      <c r="AO6" s="181"/>
      <c r="AP6" s="184"/>
      <c r="AR6" s="6"/>
    </row>
    <row r="7" spans="1:53" s="5" customFormat="1" ht="12.75" x14ac:dyDescent="0.2">
      <c r="A7" s="164" t="str">
        <f>Sprachen!L276</f>
        <v>Production location</v>
      </c>
      <c r="B7" s="165"/>
      <c r="C7" s="165"/>
      <c r="D7" s="165"/>
      <c r="E7" s="165"/>
      <c r="F7" s="165"/>
      <c r="G7" s="165"/>
      <c r="H7" s="166"/>
      <c r="I7" s="166"/>
      <c r="J7" s="166"/>
      <c r="K7" s="166"/>
      <c r="L7" s="166"/>
      <c r="M7" s="166"/>
      <c r="N7" s="166"/>
      <c r="O7" s="166"/>
      <c r="P7" s="166"/>
      <c r="Q7" s="166"/>
      <c r="R7" s="166"/>
      <c r="S7" s="166"/>
      <c r="T7" s="167"/>
      <c r="U7" s="168" t="str">
        <f>Sprachen!L121</f>
        <v>Recipient location</v>
      </c>
      <c r="V7" s="165"/>
      <c r="W7" s="165"/>
      <c r="X7" s="165"/>
      <c r="Y7" s="165"/>
      <c r="Z7" s="165"/>
      <c r="AA7" s="165"/>
      <c r="AB7" s="166"/>
      <c r="AC7" s="166"/>
      <c r="AD7" s="166"/>
      <c r="AE7" s="166"/>
      <c r="AF7" s="166"/>
      <c r="AG7" s="166"/>
      <c r="AH7" s="166"/>
      <c r="AI7" s="166"/>
      <c r="AJ7" s="166"/>
      <c r="AK7" s="166"/>
      <c r="AL7" s="166"/>
      <c r="AM7" s="166"/>
      <c r="AN7" s="166"/>
      <c r="AO7" s="166"/>
      <c r="AP7" s="169"/>
      <c r="AR7" s="6"/>
    </row>
    <row r="8" spans="1:53" s="7" customFormat="1" ht="21.2" customHeight="1" x14ac:dyDescent="0.2">
      <c r="A8" s="164" t="str">
        <f>Sprachen!L10</f>
        <v>Address</v>
      </c>
      <c r="B8" s="165"/>
      <c r="C8" s="165"/>
      <c r="D8" s="165"/>
      <c r="E8" s="165"/>
      <c r="F8" s="165"/>
      <c r="G8" s="165"/>
      <c r="H8" s="170"/>
      <c r="I8" s="166"/>
      <c r="J8" s="166"/>
      <c r="K8" s="166"/>
      <c r="L8" s="166"/>
      <c r="M8" s="166"/>
      <c r="N8" s="166"/>
      <c r="O8" s="166"/>
      <c r="P8" s="166"/>
      <c r="Q8" s="166"/>
      <c r="R8" s="166"/>
      <c r="S8" s="166"/>
      <c r="T8" s="167"/>
      <c r="U8" s="168" t="str">
        <f>Sprachen!L10</f>
        <v>Address</v>
      </c>
      <c r="V8" s="165"/>
      <c r="W8" s="165"/>
      <c r="X8" s="165"/>
      <c r="Y8" s="165"/>
      <c r="Z8" s="165"/>
      <c r="AA8" s="165"/>
      <c r="AB8" s="170" t="s">
        <v>963</v>
      </c>
      <c r="AC8" s="170"/>
      <c r="AD8" s="170"/>
      <c r="AE8" s="170"/>
      <c r="AF8" s="170"/>
      <c r="AG8" s="170"/>
      <c r="AH8" s="170"/>
      <c r="AI8" s="170"/>
      <c r="AJ8" s="170"/>
      <c r="AK8" s="170"/>
      <c r="AL8" s="170"/>
      <c r="AM8" s="170"/>
      <c r="AN8" s="170"/>
      <c r="AO8" s="170"/>
      <c r="AP8" s="172"/>
      <c r="AR8" s="8"/>
    </row>
    <row r="9" spans="1:53" s="5" customFormat="1" ht="12.75" x14ac:dyDescent="0.2">
      <c r="A9" s="164" t="str">
        <f>Sprachen!L199</f>
        <v>Delivery location</v>
      </c>
      <c r="B9" s="165"/>
      <c r="C9" s="165"/>
      <c r="D9" s="165"/>
      <c r="E9" s="165"/>
      <c r="F9" s="165"/>
      <c r="G9" s="165"/>
      <c r="H9" s="166"/>
      <c r="I9" s="166"/>
      <c r="J9" s="166"/>
      <c r="K9" s="166"/>
      <c r="L9" s="166"/>
      <c r="M9" s="166"/>
      <c r="N9" s="166"/>
      <c r="O9" s="166"/>
      <c r="P9" s="166"/>
      <c r="Q9" s="166"/>
      <c r="R9" s="166"/>
      <c r="S9" s="166"/>
      <c r="T9" s="167"/>
      <c r="U9" s="168" t="str">
        <f>Sprachen!L14</f>
        <v>Unloading point</v>
      </c>
      <c r="V9" s="165"/>
      <c r="W9" s="165"/>
      <c r="X9" s="165"/>
      <c r="Y9" s="165"/>
      <c r="Z9" s="165"/>
      <c r="AA9" s="165"/>
      <c r="AB9" s="166"/>
      <c r="AC9" s="166"/>
      <c r="AD9" s="166"/>
      <c r="AE9" s="166"/>
      <c r="AF9" s="166"/>
      <c r="AG9" s="166"/>
      <c r="AH9" s="166"/>
      <c r="AI9" s="166"/>
      <c r="AJ9" s="166"/>
      <c r="AK9" s="166"/>
      <c r="AL9" s="166"/>
      <c r="AM9" s="166"/>
      <c r="AN9" s="166"/>
      <c r="AO9" s="166"/>
      <c r="AP9" s="169"/>
      <c r="AR9" s="6"/>
    </row>
    <row r="10" spans="1:53" s="5" customFormat="1" ht="21.2" customHeight="1" x14ac:dyDescent="0.2">
      <c r="A10" s="164" t="str">
        <f>Sprachen!L10</f>
        <v>Address</v>
      </c>
      <c r="B10" s="165"/>
      <c r="C10" s="165"/>
      <c r="D10" s="165"/>
      <c r="E10" s="165"/>
      <c r="F10" s="165"/>
      <c r="G10" s="165"/>
      <c r="H10" s="170"/>
      <c r="I10" s="170"/>
      <c r="J10" s="170"/>
      <c r="K10" s="170"/>
      <c r="L10" s="170"/>
      <c r="M10" s="170"/>
      <c r="N10" s="170"/>
      <c r="O10" s="170"/>
      <c r="P10" s="170"/>
      <c r="Q10" s="170"/>
      <c r="R10" s="170"/>
      <c r="S10" s="170"/>
      <c r="T10" s="171"/>
      <c r="U10" s="168" t="str">
        <f>Sprachen!L10</f>
        <v>Address</v>
      </c>
      <c r="V10" s="165"/>
      <c r="W10" s="165"/>
      <c r="X10" s="165"/>
      <c r="Y10" s="165"/>
      <c r="Z10" s="165"/>
      <c r="AA10" s="165"/>
      <c r="AB10" s="166"/>
      <c r="AC10" s="166"/>
      <c r="AD10" s="166"/>
      <c r="AE10" s="166"/>
      <c r="AF10" s="166"/>
      <c r="AG10" s="166"/>
      <c r="AH10" s="166"/>
      <c r="AI10" s="166"/>
      <c r="AJ10" s="166"/>
      <c r="AK10" s="166"/>
      <c r="AL10" s="166"/>
      <c r="AM10" s="166"/>
      <c r="AN10" s="166"/>
      <c r="AO10" s="166"/>
      <c r="AP10" s="169"/>
      <c r="AR10" s="6"/>
    </row>
    <row r="11" spans="1:53" s="5" customFormat="1" ht="21.2" customHeight="1" x14ac:dyDescent="0.2">
      <c r="A11" s="202" t="str">
        <f>Sprachen!L196</f>
        <v>Supplier number/ 
DUNS Code:</v>
      </c>
      <c r="B11" s="165"/>
      <c r="C11" s="165"/>
      <c r="D11" s="165"/>
      <c r="E11" s="165"/>
      <c r="F11" s="165"/>
      <c r="G11" s="165"/>
      <c r="H11" s="166"/>
      <c r="I11" s="166"/>
      <c r="J11" s="166"/>
      <c r="K11" s="166"/>
      <c r="L11" s="166"/>
      <c r="M11" s="166"/>
      <c r="N11" s="166"/>
      <c r="O11" s="166"/>
      <c r="P11" s="166"/>
      <c r="Q11" s="166"/>
      <c r="R11" s="166"/>
      <c r="S11" s="166"/>
      <c r="T11" s="167"/>
      <c r="U11" s="168" t="str">
        <f>Sprachen!L87</f>
        <v>Order Number PPA samples</v>
      </c>
      <c r="V11" s="165"/>
      <c r="W11" s="165"/>
      <c r="X11" s="165"/>
      <c r="Y11" s="165"/>
      <c r="Z11" s="165"/>
      <c r="AA11" s="165"/>
      <c r="AB11" s="166"/>
      <c r="AC11" s="166"/>
      <c r="AD11" s="166"/>
      <c r="AE11" s="166"/>
      <c r="AF11" s="166"/>
      <c r="AG11" s="166"/>
      <c r="AH11" s="166"/>
      <c r="AI11" s="166"/>
      <c r="AJ11" s="166"/>
      <c r="AK11" s="166"/>
      <c r="AL11" s="166"/>
      <c r="AM11" s="166"/>
      <c r="AN11" s="166"/>
      <c r="AO11" s="166"/>
      <c r="AP11" s="169"/>
      <c r="AR11" s="6"/>
    </row>
    <row r="12" spans="1:53" s="5" customFormat="1" ht="12.75" x14ac:dyDescent="0.2">
      <c r="A12" s="202" t="str">
        <f>Sprachen!L75</f>
        <v>Report number</v>
      </c>
      <c r="B12" s="165"/>
      <c r="C12" s="165"/>
      <c r="D12" s="165"/>
      <c r="E12" s="165"/>
      <c r="F12" s="165"/>
      <c r="G12" s="165"/>
      <c r="H12" s="203"/>
      <c r="I12" s="203"/>
      <c r="J12" s="203"/>
      <c r="K12" s="203"/>
      <c r="L12" s="203"/>
      <c r="M12" s="203"/>
      <c r="N12" s="203"/>
      <c r="O12" s="203"/>
      <c r="P12" s="203"/>
      <c r="Q12" s="203"/>
      <c r="R12" s="203"/>
      <c r="S12" s="203"/>
      <c r="T12" s="204"/>
      <c r="U12" s="168" t="str">
        <f>Sprachen!L75</f>
        <v>Report number</v>
      </c>
      <c r="V12" s="165"/>
      <c r="W12" s="165"/>
      <c r="X12" s="165"/>
      <c r="Y12" s="165"/>
      <c r="Z12" s="165"/>
      <c r="AA12" s="165"/>
      <c r="AB12" s="166" t="s">
        <v>1001</v>
      </c>
      <c r="AC12" s="166"/>
      <c r="AD12" s="166"/>
      <c r="AE12" s="166"/>
      <c r="AF12" s="166"/>
      <c r="AG12" s="166"/>
      <c r="AH12" s="166"/>
      <c r="AI12" s="166"/>
      <c r="AJ12" s="166"/>
      <c r="AK12" s="166"/>
      <c r="AL12" s="166"/>
      <c r="AM12" s="166"/>
      <c r="AN12" s="166"/>
      <c r="AO12" s="166"/>
      <c r="AP12" s="169"/>
      <c r="AR12" s="6"/>
    </row>
    <row r="13" spans="1:53" s="5" customFormat="1" ht="13.5" thickBot="1" x14ac:dyDescent="0.25">
      <c r="A13" s="185" t="str">
        <f>Sprachen!L77</f>
        <v>Report version</v>
      </c>
      <c r="B13" s="186"/>
      <c r="C13" s="186"/>
      <c r="D13" s="186"/>
      <c r="E13" s="186"/>
      <c r="F13" s="186"/>
      <c r="G13" s="186"/>
      <c r="H13" s="187"/>
      <c r="I13" s="187"/>
      <c r="J13" s="187"/>
      <c r="K13" s="187"/>
      <c r="L13" s="187"/>
      <c r="M13" s="187"/>
      <c r="N13" s="187"/>
      <c r="O13" s="187"/>
      <c r="P13" s="187"/>
      <c r="Q13" s="187"/>
      <c r="R13" s="187"/>
      <c r="S13" s="187"/>
      <c r="T13" s="188"/>
      <c r="U13" s="189" t="str">
        <f>Sprachen!L77</f>
        <v>Report version</v>
      </c>
      <c r="V13" s="186"/>
      <c r="W13" s="186"/>
      <c r="X13" s="186"/>
      <c r="Y13" s="186"/>
      <c r="Z13" s="186"/>
      <c r="AA13" s="186"/>
      <c r="AB13" s="187"/>
      <c r="AC13" s="187"/>
      <c r="AD13" s="187"/>
      <c r="AE13" s="187"/>
      <c r="AF13" s="187"/>
      <c r="AG13" s="187"/>
      <c r="AH13" s="187"/>
      <c r="AI13" s="187"/>
      <c r="AJ13" s="187"/>
      <c r="AK13" s="187"/>
      <c r="AL13" s="187"/>
      <c r="AM13" s="187"/>
      <c r="AN13" s="187"/>
      <c r="AO13" s="187"/>
      <c r="AP13" s="190"/>
      <c r="AR13" s="6"/>
    </row>
    <row r="14" spans="1:53" s="5" customFormat="1" thickTop="1" thickBot="1" x14ac:dyDescent="0.25">
      <c r="A14" s="173" t="str">
        <f>Sprachen!L47</f>
        <v>Contact person</v>
      </c>
      <c r="B14" s="174"/>
      <c r="C14" s="174"/>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4"/>
      <c r="AM14" s="174"/>
      <c r="AN14" s="174"/>
      <c r="AO14" s="174"/>
      <c r="AP14" s="175"/>
      <c r="AR14" s="6"/>
    </row>
    <row r="15" spans="1:53" s="5" customFormat="1" ht="15" customHeight="1" thickTop="1" x14ac:dyDescent="0.2">
      <c r="A15" s="191"/>
      <c r="B15" s="192"/>
      <c r="C15" s="197" t="str">
        <f>Sprachen!L187</f>
        <v>Customer</v>
      </c>
      <c r="D15" s="198"/>
      <c r="E15" s="198"/>
      <c r="F15" s="198"/>
      <c r="G15" s="199"/>
      <c r="H15" s="200" t="str">
        <f>Sprachen!L234</f>
        <v>Name</v>
      </c>
      <c r="I15" s="198"/>
      <c r="J15" s="198"/>
      <c r="K15" s="198"/>
      <c r="L15" s="198"/>
      <c r="M15" s="198"/>
      <c r="N15" s="198"/>
      <c r="O15" s="198"/>
      <c r="P15" s="198"/>
      <c r="Q15" s="198"/>
      <c r="R15" s="198"/>
      <c r="S15" s="198"/>
      <c r="T15" s="199"/>
      <c r="U15" s="200" t="str">
        <f>Sprachen!L343</f>
        <v>Telephone</v>
      </c>
      <c r="V15" s="198"/>
      <c r="W15" s="198"/>
      <c r="X15" s="198"/>
      <c r="Y15" s="198"/>
      <c r="Z15" s="198"/>
      <c r="AA15" s="199"/>
      <c r="AB15" s="200" t="str">
        <f>Sprachen!L204</f>
        <v>E-mail</v>
      </c>
      <c r="AC15" s="198"/>
      <c r="AD15" s="198"/>
      <c r="AE15" s="198"/>
      <c r="AF15" s="198"/>
      <c r="AG15" s="198"/>
      <c r="AH15" s="198"/>
      <c r="AI15" s="198"/>
      <c r="AJ15" s="198"/>
      <c r="AK15" s="198"/>
      <c r="AL15" s="198"/>
      <c r="AM15" s="198"/>
      <c r="AN15" s="198"/>
      <c r="AO15" s="198"/>
      <c r="AP15" s="201"/>
      <c r="AR15" s="6"/>
    </row>
    <row r="16" spans="1:53" s="5" customFormat="1" ht="31.35" customHeight="1" x14ac:dyDescent="0.2">
      <c r="A16" s="193"/>
      <c r="B16" s="194"/>
      <c r="C16" s="210" t="str">
        <f>Sprachen!L296</f>
        <v>Quality management</v>
      </c>
      <c r="D16" s="210"/>
      <c r="E16" s="210"/>
      <c r="F16" s="210"/>
      <c r="G16" s="211"/>
      <c r="H16" s="212"/>
      <c r="I16" s="212"/>
      <c r="J16" s="212"/>
      <c r="K16" s="212"/>
      <c r="L16" s="212"/>
      <c r="M16" s="212"/>
      <c r="N16" s="212"/>
      <c r="O16" s="212"/>
      <c r="P16" s="212"/>
      <c r="Q16" s="212"/>
      <c r="R16" s="212"/>
      <c r="S16" s="212"/>
      <c r="T16" s="212"/>
      <c r="U16" s="213"/>
      <c r="V16" s="213"/>
      <c r="W16" s="213"/>
      <c r="X16" s="213"/>
      <c r="Y16" s="213"/>
      <c r="Z16" s="213"/>
      <c r="AA16" s="213"/>
      <c r="AB16" s="214"/>
      <c r="AC16" s="214"/>
      <c r="AD16" s="214"/>
      <c r="AE16" s="214"/>
      <c r="AF16" s="214"/>
      <c r="AG16" s="214"/>
      <c r="AH16" s="214"/>
      <c r="AI16" s="214"/>
      <c r="AJ16" s="214"/>
      <c r="AK16" s="214"/>
      <c r="AL16" s="214"/>
      <c r="AM16" s="214"/>
      <c r="AN16" s="214"/>
      <c r="AO16" s="214"/>
      <c r="AP16" s="215"/>
      <c r="AR16" s="6"/>
    </row>
    <row r="17" spans="1:67" s="5" customFormat="1" ht="31.35" customHeight="1" x14ac:dyDescent="0.2">
      <c r="A17" s="193"/>
      <c r="B17" s="194"/>
      <c r="C17" s="205" t="str">
        <f>Sprachen!L114</f>
        <v>Purchasing (optional)</v>
      </c>
      <c r="D17" s="205"/>
      <c r="E17" s="205"/>
      <c r="F17" s="205"/>
      <c r="G17" s="206"/>
      <c r="H17" s="207"/>
      <c r="I17" s="207"/>
      <c r="J17" s="207"/>
      <c r="K17" s="207"/>
      <c r="L17" s="207"/>
      <c r="M17" s="207"/>
      <c r="N17" s="207"/>
      <c r="O17" s="207"/>
      <c r="P17" s="207"/>
      <c r="Q17" s="207"/>
      <c r="R17" s="207"/>
      <c r="S17" s="207"/>
      <c r="T17" s="207"/>
      <c r="U17" s="208"/>
      <c r="V17" s="208"/>
      <c r="W17" s="208"/>
      <c r="X17" s="208"/>
      <c r="Y17" s="208"/>
      <c r="Z17" s="208"/>
      <c r="AA17" s="208"/>
      <c r="AB17" s="165"/>
      <c r="AC17" s="165"/>
      <c r="AD17" s="165"/>
      <c r="AE17" s="165"/>
      <c r="AF17" s="165"/>
      <c r="AG17" s="165"/>
      <c r="AH17" s="165"/>
      <c r="AI17" s="165"/>
      <c r="AJ17" s="165"/>
      <c r="AK17" s="165"/>
      <c r="AL17" s="165"/>
      <c r="AM17" s="165"/>
      <c r="AN17" s="165"/>
      <c r="AO17" s="165"/>
      <c r="AP17" s="209"/>
      <c r="AR17" s="6"/>
    </row>
    <row r="18" spans="1:67" s="5" customFormat="1" ht="31.35" customHeight="1" x14ac:dyDescent="0.2">
      <c r="A18" s="193"/>
      <c r="B18" s="194"/>
      <c r="C18" s="205" t="str">
        <f>Sprachen!L281</f>
        <v>Project manager (optional)</v>
      </c>
      <c r="D18" s="205"/>
      <c r="E18" s="205"/>
      <c r="F18" s="205"/>
      <c r="G18" s="206"/>
      <c r="H18" s="207"/>
      <c r="I18" s="207"/>
      <c r="J18" s="207"/>
      <c r="K18" s="207"/>
      <c r="L18" s="207"/>
      <c r="M18" s="207"/>
      <c r="N18" s="207"/>
      <c r="O18" s="207"/>
      <c r="P18" s="207"/>
      <c r="Q18" s="207"/>
      <c r="R18" s="207"/>
      <c r="S18" s="207"/>
      <c r="T18" s="207"/>
      <c r="U18" s="208"/>
      <c r="V18" s="208"/>
      <c r="W18" s="208"/>
      <c r="X18" s="208"/>
      <c r="Y18" s="208"/>
      <c r="Z18" s="208"/>
      <c r="AA18" s="208"/>
      <c r="AB18" s="165"/>
      <c r="AC18" s="165"/>
      <c r="AD18" s="165"/>
      <c r="AE18" s="165"/>
      <c r="AF18" s="165"/>
      <c r="AG18" s="165"/>
      <c r="AH18" s="165"/>
      <c r="AI18" s="165"/>
      <c r="AJ18" s="165"/>
      <c r="AK18" s="165"/>
      <c r="AL18" s="165"/>
      <c r="AM18" s="165"/>
      <c r="AN18" s="165"/>
      <c r="AO18" s="165"/>
      <c r="AP18" s="209"/>
      <c r="AR18" s="6"/>
    </row>
    <row r="19" spans="1:67" s="5" customFormat="1" ht="31.35" customHeight="1" x14ac:dyDescent="0.2">
      <c r="A19" s="193"/>
      <c r="B19" s="194"/>
      <c r="C19" s="205" t="str">
        <f>Sprachen!L127</f>
        <v>Engineering (optional)</v>
      </c>
      <c r="D19" s="205"/>
      <c r="E19" s="205"/>
      <c r="F19" s="205"/>
      <c r="G19" s="206"/>
      <c r="H19" s="207"/>
      <c r="I19" s="207"/>
      <c r="J19" s="207"/>
      <c r="K19" s="207"/>
      <c r="L19" s="207"/>
      <c r="M19" s="207"/>
      <c r="N19" s="207"/>
      <c r="O19" s="207"/>
      <c r="P19" s="207"/>
      <c r="Q19" s="207"/>
      <c r="R19" s="207"/>
      <c r="S19" s="207"/>
      <c r="T19" s="207"/>
      <c r="U19" s="208"/>
      <c r="V19" s="208"/>
      <c r="W19" s="208"/>
      <c r="X19" s="208"/>
      <c r="Y19" s="208"/>
      <c r="Z19" s="208"/>
      <c r="AA19" s="208"/>
      <c r="AB19" s="165"/>
      <c r="AC19" s="165"/>
      <c r="AD19" s="165"/>
      <c r="AE19" s="165"/>
      <c r="AF19" s="165"/>
      <c r="AG19" s="165"/>
      <c r="AH19" s="165"/>
      <c r="AI19" s="165"/>
      <c r="AJ19" s="165"/>
      <c r="AK19" s="165"/>
      <c r="AL19" s="165"/>
      <c r="AM19" s="165"/>
      <c r="AN19" s="165"/>
      <c r="AO19" s="165"/>
      <c r="AP19" s="209"/>
      <c r="AR19" s="6"/>
    </row>
    <row r="20" spans="1:67" s="5" customFormat="1" ht="31.35" customHeight="1" x14ac:dyDescent="0.2">
      <c r="A20" s="193"/>
      <c r="B20" s="194"/>
      <c r="C20" s="205" t="str">
        <f>Sprachen!L134</f>
        <v>Production (optional)</v>
      </c>
      <c r="D20" s="205"/>
      <c r="E20" s="205"/>
      <c r="F20" s="205"/>
      <c r="G20" s="206"/>
      <c r="H20" s="207"/>
      <c r="I20" s="207"/>
      <c r="J20" s="207"/>
      <c r="K20" s="207"/>
      <c r="L20" s="207"/>
      <c r="M20" s="207"/>
      <c r="N20" s="207"/>
      <c r="O20" s="207"/>
      <c r="P20" s="207"/>
      <c r="Q20" s="207"/>
      <c r="R20" s="207"/>
      <c r="S20" s="207"/>
      <c r="T20" s="207"/>
      <c r="U20" s="208"/>
      <c r="V20" s="208"/>
      <c r="W20" s="208"/>
      <c r="X20" s="208"/>
      <c r="Y20" s="208"/>
      <c r="Z20" s="208"/>
      <c r="AA20" s="208"/>
      <c r="AB20" s="165"/>
      <c r="AC20" s="165"/>
      <c r="AD20" s="165"/>
      <c r="AE20" s="165"/>
      <c r="AF20" s="165"/>
      <c r="AG20" s="165"/>
      <c r="AH20" s="165"/>
      <c r="AI20" s="165"/>
      <c r="AJ20" s="165"/>
      <c r="AK20" s="165"/>
      <c r="AL20" s="165"/>
      <c r="AM20" s="165"/>
      <c r="AN20" s="165"/>
      <c r="AO20" s="165"/>
      <c r="AP20" s="209"/>
      <c r="AR20" s="6"/>
    </row>
    <row r="21" spans="1:67" s="5" customFormat="1" ht="31.35" customHeight="1" x14ac:dyDescent="0.2">
      <c r="A21" s="193"/>
      <c r="B21" s="194"/>
      <c r="C21" s="205" t="str">
        <f>Sprachen!L212</f>
        <v>Measuring department (optional)</v>
      </c>
      <c r="D21" s="205"/>
      <c r="E21" s="205"/>
      <c r="F21" s="205"/>
      <c r="G21" s="206"/>
      <c r="H21" s="207"/>
      <c r="I21" s="207"/>
      <c r="J21" s="207"/>
      <c r="K21" s="207"/>
      <c r="L21" s="207"/>
      <c r="M21" s="207"/>
      <c r="N21" s="207"/>
      <c r="O21" s="207"/>
      <c r="P21" s="207"/>
      <c r="Q21" s="207"/>
      <c r="R21" s="207"/>
      <c r="S21" s="207"/>
      <c r="T21" s="207"/>
      <c r="U21" s="208"/>
      <c r="V21" s="208"/>
      <c r="W21" s="208"/>
      <c r="X21" s="208"/>
      <c r="Y21" s="208"/>
      <c r="Z21" s="208"/>
      <c r="AA21" s="208"/>
      <c r="AB21" s="165"/>
      <c r="AC21" s="165"/>
      <c r="AD21" s="165"/>
      <c r="AE21" s="165"/>
      <c r="AF21" s="165"/>
      <c r="AG21" s="165"/>
      <c r="AH21" s="165"/>
      <c r="AI21" s="165"/>
      <c r="AJ21" s="165"/>
      <c r="AK21" s="165"/>
      <c r="AL21" s="165"/>
      <c r="AM21" s="165"/>
      <c r="AN21" s="165"/>
      <c r="AO21" s="165"/>
      <c r="AP21" s="209"/>
      <c r="AR21" s="6"/>
    </row>
    <row r="22" spans="1:67" s="5" customFormat="1" ht="31.35" customHeight="1" thickBot="1" x14ac:dyDescent="0.25">
      <c r="A22" s="195"/>
      <c r="B22" s="196"/>
      <c r="C22" s="205" t="str">
        <f>Sprachen!L369</f>
        <v>Material department (optional)</v>
      </c>
      <c r="D22" s="205"/>
      <c r="E22" s="205"/>
      <c r="F22" s="205"/>
      <c r="G22" s="206"/>
      <c r="H22" s="218"/>
      <c r="I22" s="218"/>
      <c r="J22" s="218"/>
      <c r="K22" s="218"/>
      <c r="L22" s="218"/>
      <c r="M22" s="218"/>
      <c r="N22" s="218"/>
      <c r="O22" s="218"/>
      <c r="P22" s="218"/>
      <c r="Q22" s="218"/>
      <c r="R22" s="218"/>
      <c r="S22" s="218"/>
      <c r="T22" s="218"/>
      <c r="U22" s="219"/>
      <c r="V22" s="219"/>
      <c r="W22" s="219"/>
      <c r="X22" s="219"/>
      <c r="Y22" s="219"/>
      <c r="Z22" s="219"/>
      <c r="AA22" s="219"/>
      <c r="AB22" s="186"/>
      <c r="AC22" s="186"/>
      <c r="AD22" s="186"/>
      <c r="AE22" s="186"/>
      <c r="AF22" s="186"/>
      <c r="AG22" s="186"/>
      <c r="AH22" s="186"/>
      <c r="AI22" s="186"/>
      <c r="AJ22" s="186"/>
      <c r="AK22" s="186"/>
      <c r="AL22" s="186"/>
      <c r="AM22" s="186"/>
      <c r="AN22" s="186"/>
      <c r="AO22" s="186"/>
      <c r="AP22" s="220"/>
      <c r="AR22" s="6"/>
    </row>
    <row r="23" spans="1:67" s="5" customFormat="1" ht="13.5" thickTop="1" x14ac:dyDescent="0.2">
      <c r="A23" s="191"/>
      <c r="B23" s="192"/>
      <c r="C23" s="221" t="str">
        <f>Sprachen!L254</f>
        <v>Organization</v>
      </c>
      <c r="D23" s="222"/>
      <c r="E23" s="222"/>
      <c r="F23" s="222"/>
      <c r="G23" s="223"/>
      <c r="H23" s="224" t="str">
        <f>Sprachen!L234</f>
        <v>Name</v>
      </c>
      <c r="I23" s="222"/>
      <c r="J23" s="222"/>
      <c r="K23" s="222"/>
      <c r="L23" s="222"/>
      <c r="M23" s="222"/>
      <c r="N23" s="222"/>
      <c r="O23" s="222"/>
      <c r="P23" s="222"/>
      <c r="Q23" s="222"/>
      <c r="R23" s="222"/>
      <c r="S23" s="222"/>
      <c r="T23" s="223"/>
      <c r="U23" s="224" t="str">
        <f>Sprachen!L343</f>
        <v>Telephone</v>
      </c>
      <c r="V23" s="222"/>
      <c r="W23" s="222"/>
      <c r="X23" s="222"/>
      <c r="Y23" s="222"/>
      <c r="Z23" s="222"/>
      <c r="AA23" s="223"/>
      <c r="AB23" s="224" t="str">
        <f>Sprachen!L204</f>
        <v>E-mail</v>
      </c>
      <c r="AC23" s="222"/>
      <c r="AD23" s="222"/>
      <c r="AE23" s="222"/>
      <c r="AF23" s="222"/>
      <c r="AG23" s="222"/>
      <c r="AH23" s="222"/>
      <c r="AI23" s="222"/>
      <c r="AJ23" s="222"/>
      <c r="AK23" s="222"/>
      <c r="AL23" s="222"/>
      <c r="AM23" s="222"/>
      <c r="AN23" s="222"/>
      <c r="AO23" s="222"/>
      <c r="AP23" s="225"/>
      <c r="AR23" s="6"/>
    </row>
    <row r="24" spans="1:67" s="5" customFormat="1" ht="31.35" customHeight="1" x14ac:dyDescent="0.2">
      <c r="A24" s="193"/>
      <c r="B24" s="194"/>
      <c r="C24" s="226" t="str">
        <f>Sprachen!L296</f>
        <v>Quality management</v>
      </c>
      <c r="D24" s="226"/>
      <c r="E24" s="226"/>
      <c r="F24" s="226"/>
      <c r="G24" s="227"/>
      <c r="H24" s="212"/>
      <c r="I24" s="212"/>
      <c r="J24" s="212"/>
      <c r="K24" s="212"/>
      <c r="L24" s="212"/>
      <c r="M24" s="212"/>
      <c r="N24" s="212"/>
      <c r="O24" s="212"/>
      <c r="P24" s="212"/>
      <c r="Q24" s="212"/>
      <c r="R24" s="212"/>
      <c r="S24" s="212"/>
      <c r="T24" s="212"/>
      <c r="U24" s="213"/>
      <c r="V24" s="213"/>
      <c r="W24" s="213"/>
      <c r="X24" s="213"/>
      <c r="Y24" s="213"/>
      <c r="Z24" s="213"/>
      <c r="AA24" s="213"/>
      <c r="AB24" s="214"/>
      <c r="AC24" s="214"/>
      <c r="AD24" s="214"/>
      <c r="AE24" s="214"/>
      <c r="AF24" s="214"/>
      <c r="AG24" s="214"/>
      <c r="AH24" s="214"/>
      <c r="AI24" s="214"/>
      <c r="AJ24" s="214"/>
      <c r="AK24" s="214"/>
      <c r="AL24" s="214"/>
      <c r="AM24" s="214"/>
      <c r="AN24" s="214"/>
      <c r="AO24" s="214"/>
      <c r="AP24" s="215"/>
      <c r="AR24" s="6"/>
      <c r="BO24" s="9"/>
    </row>
    <row r="25" spans="1:67" s="5" customFormat="1" ht="31.35" customHeight="1" x14ac:dyDescent="0.2">
      <c r="A25" s="193"/>
      <c r="B25" s="194"/>
      <c r="C25" s="216" t="str">
        <f>Sprachen!L64</f>
        <v>Sampling representative (optional)</v>
      </c>
      <c r="D25" s="216"/>
      <c r="E25" s="216"/>
      <c r="F25" s="216"/>
      <c r="G25" s="217"/>
      <c r="H25" s="207"/>
      <c r="I25" s="207"/>
      <c r="J25" s="207"/>
      <c r="K25" s="207"/>
      <c r="L25" s="207"/>
      <c r="M25" s="207"/>
      <c r="N25" s="207"/>
      <c r="O25" s="207"/>
      <c r="P25" s="207"/>
      <c r="Q25" s="207"/>
      <c r="R25" s="207"/>
      <c r="S25" s="207"/>
      <c r="T25" s="207"/>
      <c r="U25" s="208"/>
      <c r="V25" s="208"/>
      <c r="W25" s="208"/>
      <c r="X25" s="208"/>
      <c r="Y25" s="208"/>
      <c r="Z25" s="208"/>
      <c r="AA25" s="208"/>
      <c r="AB25" s="165"/>
      <c r="AC25" s="165"/>
      <c r="AD25" s="165"/>
      <c r="AE25" s="165"/>
      <c r="AF25" s="165"/>
      <c r="AG25" s="165"/>
      <c r="AH25" s="165"/>
      <c r="AI25" s="165"/>
      <c r="AJ25" s="165"/>
      <c r="AK25" s="165"/>
      <c r="AL25" s="165"/>
      <c r="AM25" s="165"/>
      <c r="AN25" s="165"/>
      <c r="AO25" s="165"/>
      <c r="AP25" s="209"/>
      <c r="AR25" s="6"/>
    </row>
    <row r="26" spans="1:67" s="5" customFormat="1" ht="31.35" customHeight="1" x14ac:dyDescent="0.2">
      <c r="A26" s="193"/>
      <c r="B26" s="194"/>
      <c r="C26" s="216" t="str">
        <f>Sprachen!L281</f>
        <v>Project manager (optional)</v>
      </c>
      <c r="D26" s="216"/>
      <c r="E26" s="216"/>
      <c r="F26" s="216"/>
      <c r="G26" s="217"/>
      <c r="H26" s="207"/>
      <c r="I26" s="207"/>
      <c r="J26" s="207"/>
      <c r="K26" s="207"/>
      <c r="L26" s="207"/>
      <c r="M26" s="207"/>
      <c r="N26" s="207"/>
      <c r="O26" s="207"/>
      <c r="P26" s="207"/>
      <c r="Q26" s="207"/>
      <c r="R26" s="207"/>
      <c r="S26" s="207"/>
      <c r="T26" s="207"/>
      <c r="U26" s="208"/>
      <c r="V26" s="208"/>
      <c r="W26" s="208"/>
      <c r="X26" s="208"/>
      <c r="Y26" s="208"/>
      <c r="Z26" s="208"/>
      <c r="AA26" s="208"/>
      <c r="AB26" s="165"/>
      <c r="AC26" s="165"/>
      <c r="AD26" s="165"/>
      <c r="AE26" s="165"/>
      <c r="AF26" s="165"/>
      <c r="AG26" s="165"/>
      <c r="AH26" s="165"/>
      <c r="AI26" s="165"/>
      <c r="AJ26" s="165"/>
      <c r="AK26" s="165"/>
      <c r="AL26" s="165"/>
      <c r="AM26" s="165"/>
      <c r="AN26" s="165"/>
      <c r="AO26" s="165"/>
      <c r="AP26" s="209"/>
      <c r="AR26" s="6"/>
    </row>
    <row r="27" spans="1:67" s="5" customFormat="1" ht="31.35" customHeight="1" x14ac:dyDescent="0.2">
      <c r="A27" s="193"/>
      <c r="B27" s="194"/>
      <c r="C27" s="216" t="str">
        <f>Sprachen!L127</f>
        <v>Engineering (optional)</v>
      </c>
      <c r="D27" s="216"/>
      <c r="E27" s="216"/>
      <c r="F27" s="216"/>
      <c r="G27" s="217"/>
      <c r="H27" s="207"/>
      <c r="I27" s="207"/>
      <c r="J27" s="207"/>
      <c r="K27" s="207"/>
      <c r="L27" s="207"/>
      <c r="M27" s="207"/>
      <c r="N27" s="207"/>
      <c r="O27" s="207"/>
      <c r="P27" s="207"/>
      <c r="Q27" s="207"/>
      <c r="R27" s="207"/>
      <c r="S27" s="207"/>
      <c r="T27" s="207"/>
      <c r="U27" s="208"/>
      <c r="V27" s="208"/>
      <c r="W27" s="208"/>
      <c r="X27" s="208"/>
      <c r="Y27" s="208"/>
      <c r="Z27" s="208"/>
      <c r="AA27" s="208"/>
      <c r="AB27" s="165"/>
      <c r="AC27" s="165"/>
      <c r="AD27" s="165"/>
      <c r="AE27" s="165"/>
      <c r="AF27" s="165"/>
      <c r="AG27" s="165"/>
      <c r="AH27" s="165"/>
      <c r="AI27" s="165"/>
      <c r="AJ27" s="165"/>
      <c r="AK27" s="165"/>
      <c r="AL27" s="165"/>
      <c r="AM27" s="165"/>
      <c r="AN27" s="165"/>
      <c r="AO27" s="165"/>
      <c r="AP27" s="209"/>
      <c r="AR27" s="6"/>
    </row>
    <row r="28" spans="1:67" s="5" customFormat="1" ht="31.35" customHeight="1" x14ac:dyDescent="0.2">
      <c r="A28" s="193"/>
      <c r="B28" s="194"/>
      <c r="C28" s="216" t="str">
        <f>Sprachen!L134</f>
        <v>Production (optional)</v>
      </c>
      <c r="D28" s="216"/>
      <c r="E28" s="216"/>
      <c r="F28" s="216"/>
      <c r="G28" s="217"/>
      <c r="H28" s="207"/>
      <c r="I28" s="207"/>
      <c r="J28" s="207"/>
      <c r="K28" s="207"/>
      <c r="L28" s="207"/>
      <c r="M28" s="207"/>
      <c r="N28" s="207"/>
      <c r="O28" s="207"/>
      <c r="P28" s="207"/>
      <c r="Q28" s="207"/>
      <c r="R28" s="207"/>
      <c r="S28" s="207"/>
      <c r="T28" s="207"/>
      <c r="U28" s="208"/>
      <c r="V28" s="208"/>
      <c r="W28" s="208"/>
      <c r="X28" s="208"/>
      <c r="Y28" s="208"/>
      <c r="Z28" s="208"/>
      <c r="AA28" s="208"/>
      <c r="AB28" s="165"/>
      <c r="AC28" s="165"/>
      <c r="AD28" s="165"/>
      <c r="AE28" s="165"/>
      <c r="AF28" s="165"/>
      <c r="AG28" s="165"/>
      <c r="AH28" s="165"/>
      <c r="AI28" s="165"/>
      <c r="AJ28" s="165"/>
      <c r="AK28" s="165"/>
      <c r="AL28" s="165"/>
      <c r="AM28" s="165"/>
      <c r="AN28" s="165"/>
      <c r="AO28" s="165"/>
      <c r="AP28" s="209"/>
      <c r="AR28" s="6"/>
    </row>
    <row r="29" spans="1:67" s="5" customFormat="1" ht="31.35" customHeight="1" x14ac:dyDescent="0.2">
      <c r="A29" s="193"/>
      <c r="B29" s="194"/>
      <c r="C29" s="216" t="str">
        <f>Sprachen!L212</f>
        <v>Measuring department (optional)</v>
      </c>
      <c r="D29" s="216"/>
      <c r="E29" s="216"/>
      <c r="F29" s="216"/>
      <c r="G29" s="217"/>
      <c r="H29" s="207"/>
      <c r="I29" s="207"/>
      <c r="J29" s="207"/>
      <c r="K29" s="207"/>
      <c r="L29" s="207"/>
      <c r="M29" s="207"/>
      <c r="N29" s="207"/>
      <c r="O29" s="207"/>
      <c r="P29" s="207"/>
      <c r="Q29" s="207"/>
      <c r="R29" s="207"/>
      <c r="S29" s="207"/>
      <c r="T29" s="207"/>
      <c r="U29" s="208"/>
      <c r="V29" s="208"/>
      <c r="W29" s="208"/>
      <c r="X29" s="208"/>
      <c r="Y29" s="208"/>
      <c r="Z29" s="208"/>
      <c r="AA29" s="208"/>
      <c r="AB29" s="165"/>
      <c r="AC29" s="165"/>
      <c r="AD29" s="165"/>
      <c r="AE29" s="165"/>
      <c r="AF29" s="165"/>
      <c r="AG29" s="165"/>
      <c r="AH29" s="165"/>
      <c r="AI29" s="165"/>
      <c r="AJ29" s="165"/>
      <c r="AK29" s="165"/>
      <c r="AL29" s="165"/>
      <c r="AM29" s="165"/>
      <c r="AN29" s="165"/>
      <c r="AO29" s="165"/>
      <c r="AP29" s="209"/>
      <c r="AR29" s="6"/>
    </row>
    <row r="30" spans="1:67" s="5" customFormat="1" ht="31.35" customHeight="1" thickBot="1" x14ac:dyDescent="0.25">
      <c r="A30" s="195"/>
      <c r="B30" s="196"/>
      <c r="C30" s="216" t="str">
        <f>Sprachen!L369</f>
        <v>Material department (optional)</v>
      </c>
      <c r="D30" s="216"/>
      <c r="E30" s="216"/>
      <c r="F30" s="216"/>
      <c r="G30" s="217"/>
      <c r="H30" s="218"/>
      <c r="I30" s="218"/>
      <c r="J30" s="218"/>
      <c r="K30" s="218"/>
      <c r="L30" s="218"/>
      <c r="M30" s="218"/>
      <c r="N30" s="218"/>
      <c r="O30" s="218"/>
      <c r="P30" s="218"/>
      <c r="Q30" s="218"/>
      <c r="R30" s="218"/>
      <c r="S30" s="218"/>
      <c r="T30" s="218"/>
      <c r="U30" s="219"/>
      <c r="V30" s="219"/>
      <c r="W30" s="219"/>
      <c r="X30" s="219"/>
      <c r="Y30" s="219"/>
      <c r="Z30" s="219"/>
      <c r="AA30" s="219"/>
      <c r="AB30" s="186"/>
      <c r="AC30" s="186"/>
      <c r="AD30" s="186"/>
      <c r="AE30" s="186"/>
      <c r="AF30" s="186"/>
      <c r="AG30" s="186"/>
      <c r="AH30" s="186"/>
      <c r="AI30" s="186"/>
      <c r="AJ30" s="186"/>
      <c r="AK30" s="186"/>
      <c r="AL30" s="186"/>
      <c r="AM30" s="186"/>
      <c r="AN30" s="186"/>
      <c r="AO30" s="186"/>
      <c r="AP30" s="220"/>
      <c r="AR30" s="6"/>
    </row>
    <row r="31" spans="1:67" s="5" customFormat="1" thickTop="1" thickBot="1" x14ac:dyDescent="0.25">
      <c r="A31" s="173" t="str">
        <f>Sprachen!L59</f>
        <v>Component information</v>
      </c>
      <c r="B31" s="174"/>
      <c r="C31" s="174"/>
      <c r="D31" s="174"/>
      <c r="E31" s="174"/>
      <c r="F31" s="174"/>
      <c r="G31" s="174"/>
      <c r="H31" s="174"/>
      <c r="I31" s="174"/>
      <c r="J31" s="174"/>
      <c r="K31" s="174"/>
      <c r="L31" s="174"/>
      <c r="M31" s="174"/>
      <c r="N31" s="174"/>
      <c r="O31" s="174"/>
      <c r="P31" s="174"/>
      <c r="Q31" s="174"/>
      <c r="R31" s="174"/>
      <c r="S31" s="174"/>
      <c r="T31" s="174"/>
      <c r="U31" s="174"/>
      <c r="V31" s="174"/>
      <c r="W31" s="174"/>
      <c r="X31" s="174"/>
      <c r="Y31" s="174"/>
      <c r="Z31" s="174"/>
      <c r="AA31" s="174"/>
      <c r="AB31" s="174"/>
      <c r="AC31" s="174"/>
      <c r="AD31" s="174"/>
      <c r="AE31" s="174"/>
      <c r="AF31" s="174"/>
      <c r="AG31" s="174"/>
      <c r="AH31" s="174"/>
      <c r="AI31" s="174"/>
      <c r="AJ31" s="174"/>
      <c r="AK31" s="174"/>
      <c r="AL31" s="174"/>
      <c r="AM31" s="174"/>
      <c r="AN31" s="174"/>
      <c r="AO31" s="174"/>
      <c r="AP31" s="175"/>
      <c r="AR31" s="6"/>
    </row>
    <row r="32" spans="1:67" s="5" customFormat="1" ht="15.75" customHeight="1" thickTop="1" thickBot="1" x14ac:dyDescent="0.25">
      <c r="A32" s="176" t="str">
        <f>Sprachen!L46</f>
        <v>Information about the organization</v>
      </c>
      <c r="B32" s="177"/>
      <c r="C32" s="177"/>
      <c r="D32" s="177"/>
      <c r="E32" s="177"/>
      <c r="F32" s="177"/>
      <c r="G32" s="177"/>
      <c r="H32" s="177"/>
      <c r="I32" s="177"/>
      <c r="J32" s="177"/>
      <c r="K32" s="177"/>
      <c r="L32" s="177"/>
      <c r="M32" s="177"/>
      <c r="N32" s="177"/>
      <c r="O32" s="177"/>
      <c r="P32" s="177"/>
      <c r="Q32" s="177"/>
      <c r="R32" s="177"/>
      <c r="S32" s="177"/>
      <c r="T32" s="177"/>
      <c r="U32" s="177" t="str">
        <f>Sprachen!L45</f>
        <v>Information about the customer</v>
      </c>
      <c r="V32" s="177"/>
      <c r="W32" s="177"/>
      <c r="X32" s="177"/>
      <c r="Y32" s="177"/>
      <c r="Z32" s="177"/>
      <c r="AA32" s="177"/>
      <c r="AB32" s="177"/>
      <c r="AC32" s="177"/>
      <c r="AD32" s="177"/>
      <c r="AE32" s="177"/>
      <c r="AF32" s="177"/>
      <c r="AG32" s="177"/>
      <c r="AH32" s="177"/>
      <c r="AI32" s="177"/>
      <c r="AJ32" s="177"/>
      <c r="AK32" s="177"/>
      <c r="AL32" s="177"/>
      <c r="AM32" s="177"/>
      <c r="AN32" s="177"/>
      <c r="AO32" s="177"/>
      <c r="AP32" s="178"/>
      <c r="AR32" s="6"/>
    </row>
    <row r="33" spans="1:53" s="5" customFormat="1" ht="15.75" customHeight="1" thickTop="1" x14ac:dyDescent="0.2">
      <c r="A33" s="179" t="str">
        <f>Sprachen!L65</f>
        <v>Name</v>
      </c>
      <c r="B33" s="180"/>
      <c r="C33" s="180"/>
      <c r="D33" s="180"/>
      <c r="E33" s="180"/>
      <c r="F33" s="180"/>
      <c r="G33" s="180"/>
      <c r="H33" s="180"/>
      <c r="I33" s="180"/>
      <c r="J33" s="180"/>
      <c r="K33" s="180"/>
      <c r="L33" s="180"/>
      <c r="M33" s="180"/>
      <c r="N33" s="180"/>
      <c r="O33" s="180"/>
      <c r="P33" s="180"/>
      <c r="Q33" s="180"/>
      <c r="R33" s="180"/>
      <c r="S33" s="180"/>
      <c r="T33" s="240"/>
      <c r="U33" s="183" t="str">
        <f>Sprachen!L65</f>
        <v>Name</v>
      </c>
      <c r="V33" s="180"/>
      <c r="W33" s="180"/>
      <c r="X33" s="180"/>
      <c r="Y33" s="180"/>
      <c r="Z33" s="180"/>
      <c r="AA33" s="180"/>
      <c r="AB33" s="180"/>
      <c r="AC33" s="180"/>
      <c r="AD33" s="180"/>
      <c r="AE33" s="180"/>
      <c r="AF33" s="180"/>
      <c r="AG33" s="180"/>
      <c r="AH33" s="180"/>
      <c r="AI33" s="180"/>
      <c r="AJ33" s="180"/>
      <c r="AK33" s="180"/>
      <c r="AL33" s="180"/>
      <c r="AM33" s="180"/>
      <c r="AN33" s="180"/>
      <c r="AO33" s="180"/>
      <c r="AP33" s="241"/>
      <c r="AR33" s="6"/>
    </row>
    <row r="34" spans="1:53" s="5" customFormat="1" ht="12.75" x14ac:dyDescent="0.2">
      <c r="A34" s="164" t="str">
        <f>Sprachen!L304</f>
        <v>Part Number</v>
      </c>
      <c r="B34" s="165"/>
      <c r="C34" s="165"/>
      <c r="D34" s="165"/>
      <c r="E34" s="165"/>
      <c r="F34" s="165"/>
      <c r="G34" s="165"/>
      <c r="H34" s="238"/>
      <c r="I34" s="238"/>
      <c r="J34" s="238"/>
      <c r="K34" s="238"/>
      <c r="L34" s="238"/>
      <c r="M34" s="238"/>
      <c r="N34" s="238"/>
      <c r="O34" s="238"/>
      <c r="P34" s="238"/>
      <c r="Q34" s="238"/>
      <c r="R34" s="238"/>
      <c r="S34" s="238"/>
      <c r="T34" s="242"/>
      <c r="U34" s="168" t="str">
        <f>Sprachen!L304</f>
        <v>Part Number</v>
      </c>
      <c r="V34" s="165"/>
      <c r="W34" s="165"/>
      <c r="X34" s="165"/>
      <c r="Y34" s="165"/>
      <c r="Z34" s="165"/>
      <c r="AA34" s="165"/>
      <c r="AB34" s="165"/>
      <c r="AC34" s="165"/>
      <c r="AD34" s="165"/>
      <c r="AE34" s="165"/>
      <c r="AF34" s="165"/>
      <c r="AG34" s="165"/>
      <c r="AH34" s="165"/>
      <c r="AI34" s="165"/>
      <c r="AJ34" s="165"/>
      <c r="AK34" s="165"/>
      <c r="AL34" s="165"/>
      <c r="AM34" s="165"/>
      <c r="AN34" s="165"/>
      <c r="AO34" s="165"/>
      <c r="AP34" s="209"/>
      <c r="AR34" s="6"/>
    </row>
    <row r="35" spans="1:53" s="7" customFormat="1" ht="12.75" x14ac:dyDescent="0.2">
      <c r="A35" s="164" t="str">
        <f>Sprachen!L374</f>
        <v>Drawing number</v>
      </c>
      <c r="B35" s="165"/>
      <c r="C35" s="165"/>
      <c r="D35" s="165"/>
      <c r="E35" s="165"/>
      <c r="F35" s="165"/>
      <c r="G35" s="165"/>
      <c r="H35" s="228"/>
      <c r="I35" s="165"/>
      <c r="J35" s="165"/>
      <c r="K35" s="165"/>
      <c r="L35" s="165"/>
      <c r="M35" s="165"/>
      <c r="N35" s="165"/>
      <c r="O35" s="165"/>
      <c r="P35" s="165"/>
      <c r="Q35" s="165"/>
      <c r="R35" s="165"/>
      <c r="S35" s="165"/>
      <c r="T35" s="229"/>
      <c r="U35" s="168" t="str">
        <f>Sprachen!L374</f>
        <v>Drawing number</v>
      </c>
      <c r="V35" s="165"/>
      <c r="W35" s="165"/>
      <c r="X35" s="165"/>
      <c r="Y35" s="165"/>
      <c r="Z35" s="165"/>
      <c r="AA35" s="165"/>
      <c r="AB35" s="238"/>
      <c r="AC35" s="238"/>
      <c r="AD35" s="238"/>
      <c r="AE35" s="238"/>
      <c r="AF35" s="238"/>
      <c r="AG35" s="238"/>
      <c r="AH35" s="238"/>
      <c r="AI35" s="238"/>
      <c r="AJ35" s="238"/>
      <c r="AK35" s="238"/>
      <c r="AL35" s="238"/>
      <c r="AM35" s="238"/>
      <c r="AN35" s="238"/>
      <c r="AO35" s="238"/>
      <c r="AP35" s="239"/>
      <c r="AR35" s="8"/>
    </row>
    <row r="36" spans="1:53" s="5" customFormat="1" ht="12.75" x14ac:dyDescent="0.2">
      <c r="A36" s="164" t="str">
        <f>Sprachen!L361</f>
        <v>Version / Date</v>
      </c>
      <c r="B36" s="165"/>
      <c r="C36" s="165"/>
      <c r="D36" s="165"/>
      <c r="E36" s="165"/>
      <c r="F36" s="165"/>
      <c r="G36" s="165"/>
      <c r="H36" s="165"/>
      <c r="I36" s="165"/>
      <c r="J36" s="165"/>
      <c r="K36" s="165"/>
      <c r="L36" s="165"/>
      <c r="M36" s="165"/>
      <c r="N36" s="165"/>
      <c r="O36" s="165"/>
      <c r="P36" s="165"/>
      <c r="Q36" s="165"/>
      <c r="R36" s="165"/>
      <c r="S36" s="165"/>
      <c r="T36" s="229"/>
      <c r="U36" s="168" t="str">
        <f>Sprachen!L361</f>
        <v>Version / Date</v>
      </c>
      <c r="V36" s="165"/>
      <c r="W36" s="165"/>
      <c r="X36" s="165"/>
      <c r="Y36" s="165"/>
      <c r="Z36" s="165"/>
      <c r="AA36" s="165"/>
      <c r="AB36" s="165"/>
      <c r="AC36" s="165"/>
      <c r="AD36" s="165"/>
      <c r="AE36" s="165"/>
      <c r="AF36" s="165"/>
      <c r="AG36" s="165"/>
      <c r="AH36" s="165"/>
      <c r="AI36" s="165"/>
      <c r="AJ36" s="165"/>
      <c r="AK36" s="165"/>
      <c r="AL36" s="165"/>
      <c r="AM36" s="165"/>
      <c r="AN36" s="165"/>
      <c r="AO36" s="165"/>
      <c r="AP36" s="209"/>
      <c r="AR36" s="6"/>
    </row>
    <row r="37" spans="1:53" s="5" customFormat="1" ht="37.5" customHeight="1" x14ac:dyDescent="0.2">
      <c r="A37" s="202"/>
      <c r="B37" s="228"/>
      <c r="C37" s="228"/>
      <c r="D37" s="228"/>
      <c r="E37" s="228"/>
      <c r="F37" s="228"/>
      <c r="G37" s="228"/>
      <c r="H37" s="165"/>
      <c r="I37" s="165"/>
      <c r="J37" s="165"/>
      <c r="K37" s="165"/>
      <c r="L37" s="165"/>
      <c r="M37" s="165"/>
      <c r="N37" s="165"/>
      <c r="O37" s="165"/>
      <c r="P37" s="165"/>
      <c r="Q37" s="165"/>
      <c r="R37" s="165"/>
      <c r="S37" s="165"/>
      <c r="T37" s="229"/>
      <c r="U37" s="230" t="str">
        <f>Sprachen!L189</f>
        <v>Customer-specific part statuses (e.g. part generation version / production status / quality status, etc.)</v>
      </c>
      <c r="V37" s="231"/>
      <c r="W37" s="231"/>
      <c r="X37" s="231"/>
      <c r="Y37" s="231"/>
      <c r="Z37" s="231"/>
      <c r="AA37" s="231"/>
      <c r="AB37" s="165"/>
      <c r="AC37" s="165"/>
      <c r="AD37" s="165"/>
      <c r="AE37" s="165"/>
      <c r="AF37" s="165"/>
      <c r="AG37" s="165"/>
      <c r="AH37" s="165"/>
      <c r="AI37" s="165"/>
      <c r="AJ37" s="165"/>
      <c r="AK37" s="165"/>
      <c r="AL37" s="165"/>
      <c r="AM37" s="165"/>
      <c r="AN37" s="165"/>
      <c r="AO37" s="165"/>
      <c r="AP37" s="209"/>
      <c r="AR37" s="6"/>
    </row>
    <row r="38" spans="1:53" s="5" customFormat="1" ht="37.5" customHeight="1" thickBot="1" x14ac:dyDescent="0.25">
      <c r="A38" s="202" t="str">
        <f>Sprachen!L80</f>
        <v>Special Characteristics (safety, legal, function)</v>
      </c>
      <c r="B38" s="228"/>
      <c r="C38" s="228"/>
      <c r="D38" s="228"/>
      <c r="E38" s="228"/>
      <c r="F38" s="228"/>
      <c r="G38" s="228"/>
      <c r="H38" s="232"/>
      <c r="I38" s="232"/>
      <c r="J38" s="232"/>
      <c r="K38" s="232"/>
      <c r="L38" s="232"/>
      <c r="M38" s="232"/>
      <c r="N38" s="232"/>
      <c r="O38" s="233"/>
      <c r="P38" s="233"/>
      <c r="Q38" s="233"/>
      <c r="R38" s="233"/>
      <c r="S38" s="233"/>
      <c r="T38" s="234"/>
      <c r="U38" s="235" t="str">
        <f>Sprachen!L80</f>
        <v>Special Characteristics (safety, legal, function)</v>
      </c>
      <c r="V38" s="236"/>
      <c r="W38" s="236"/>
      <c r="X38" s="236"/>
      <c r="Y38" s="236"/>
      <c r="Z38" s="236"/>
      <c r="AA38" s="236"/>
      <c r="AB38" s="233"/>
      <c r="AC38" s="233"/>
      <c r="AD38" s="233"/>
      <c r="AE38" s="233"/>
      <c r="AF38" s="233"/>
      <c r="AG38" s="233"/>
      <c r="AH38" s="233"/>
      <c r="AI38" s="233"/>
      <c r="AJ38" s="233"/>
      <c r="AK38" s="233"/>
      <c r="AL38" s="233"/>
      <c r="AM38" s="233"/>
      <c r="AN38" s="233"/>
      <c r="AO38" s="233"/>
      <c r="AP38" s="237"/>
      <c r="AR38" s="6"/>
    </row>
    <row r="39" spans="1:53" ht="13.5" customHeight="1" thickTop="1" thickBot="1" x14ac:dyDescent="0.25">
      <c r="A39" s="258" t="s">
        <v>132</v>
      </c>
      <c r="B39" s="259"/>
      <c r="C39" s="259"/>
      <c r="D39" s="259"/>
      <c r="E39" s="259"/>
      <c r="F39" s="259"/>
      <c r="G39" s="259"/>
      <c r="H39" s="259"/>
      <c r="I39" s="259"/>
      <c r="J39" s="259"/>
      <c r="K39" s="259"/>
      <c r="L39" s="259"/>
      <c r="M39" s="259"/>
      <c r="N39" s="260"/>
      <c r="O39" s="672" t="str">
        <f>Sprachen!L470</f>
        <v>Special archieving requirements</v>
      </c>
      <c r="P39" s="673"/>
      <c r="Q39" s="673"/>
      <c r="R39" s="673"/>
      <c r="S39" s="673"/>
      <c r="T39" s="673"/>
      <c r="U39" s="673"/>
      <c r="V39" s="673"/>
      <c r="W39" s="673"/>
      <c r="X39" s="673"/>
      <c r="Y39" s="673"/>
      <c r="Z39" s="673"/>
      <c r="AA39" s="673"/>
      <c r="AB39" s="673"/>
      <c r="AC39" s="673"/>
      <c r="AD39" s="673"/>
      <c r="AE39" s="673"/>
      <c r="AF39" s="673"/>
      <c r="AG39" s="673"/>
      <c r="AH39" s="673"/>
      <c r="AI39" s="673"/>
      <c r="AJ39" s="673"/>
      <c r="AK39" s="673"/>
      <c r="AL39" s="673"/>
      <c r="AM39" s="673"/>
      <c r="AN39" s="673"/>
      <c r="AO39" s="673"/>
      <c r="AP39" s="674"/>
      <c r="BA39" s="5"/>
    </row>
    <row r="40" spans="1:53" s="5" customFormat="1" thickTop="1" thickBot="1" x14ac:dyDescent="0.25">
      <c r="A40" s="173" t="str">
        <f>Sprachen!L340</f>
        <v>Part grouping / Product families</v>
      </c>
      <c r="B40" s="174"/>
      <c r="C40" s="174"/>
      <c r="D40" s="174"/>
      <c r="E40" s="174"/>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4"/>
      <c r="AE40" s="174"/>
      <c r="AF40" s="174"/>
      <c r="AG40" s="174"/>
      <c r="AH40" s="174"/>
      <c r="AI40" s="174"/>
      <c r="AJ40" s="174"/>
      <c r="AK40" s="174"/>
      <c r="AL40" s="174"/>
      <c r="AM40" s="174"/>
      <c r="AN40" s="174"/>
      <c r="AO40" s="174"/>
      <c r="AP40" s="175"/>
      <c r="AR40" s="6"/>
    </row>
    <row r="41" spans="1:53" s="5" customFormat="1" ht="15.75" customHeight="1" thickTop="1" thickBot="1" x14ac:dyDescent="0.25">
      <c r="A41" s="191"/>
      <c r="B41" s="261"/>
      <c r="C41" s="262" t="str">
        <f>Sprachen!L267</f>
        <v>PPA procedure for product family</v>
      </c>
      <c r="D41" s="263"/>
      <c r="E41" s="263"/>
      <c r="F41" s="263"/>
      <c r="G41" s="263"/>
      <c r="H41" s="263"/>
      <c r="I41" s="263"/>
      <c r="J41" s="263"/>
      <c r="K41" s="263"/>
      <c r="L41" s="263"/>
      <c r="M41" s="263"/>
      <c r="N41" s="263"/>
      <c r="O41" s="263"/>
      <c r="P41" s="263"/>
      <c r="Q41" s="263"/>
      <c r="R41" s="263"/>
      <c r="S41" s="263"/>
      <c r="T41" s="263"/>
      <c r="U41" s="264" t="str">
        <f>Sprachen!L158</f>
        <v>Use Appendix for list of all relevant part numbers if necessary</v>
      </c>
      <c r="V41" s="264"/>
      <c r="W41" s="264"/>
      <c r="X41" s="264"/>
      <c r="Y41" s="264"/>
      <c r="Z41" s="264"/>
      <c r="AA41" s="264"/>
      <c r="AB41" s="264"/>
      <c r="AC41" s="264"/>
      <c r="AD41" s="264"/>
      <c r="AE41" s="264"/>
      <c r="AF41" s="264"/>
      <c r="AG41" s="264"/>
      <c r="AH41" s="264"/>
      <c r="AI41" s="264"/>
      <c r="AJ41" s="264"/>
      <c r="AK41" s="264"/>
      <c r="AL41" s="264"/>
      <c r="AM41" s="264"/>
      <c r="AN41" s="264"/>
      <c r="AO41" s="264"/>
      <c r="AP41" s="265"/>
      <c r="AR41" s="6"/>
    </row>
    <row r="42" spans="1:53" s="5" customFormat="1" ht="19.5" customHeight="1" thickBot="1" x14ac:dyDescent="0.25">
      <c r="A42" s="266"/>
      <c r="B42" s="267"/>
      <c r="C42" s="243" t="str">
        <f>Sprachen!L65</f>
        <v>Name</v>
      </c>
      <c r="D42" s="244"/>
      <c r="E42" s="244"/>
      <c r="F42" s="244"/>
      <c r="G42" s="244"/>
      <c r="H42" s="244"/>
      <c r="I42" s="244"/>
      <c r="J42" s="244"/>
      <c r="K42" s="245"/>
      <c r="L42" s="243" t="str">
        <f>Sprachen!L304</f>
        <v>Part Number</v>
      </c>
      <c r="M42" s="244"/>
      <c r="N42" s="244"/>
      <c r="O42" s="244"/>
      <c r="P42" s="245"/>
      <c r="Q42" s="246" t="str">
        <f>Sprachen!L361</f>
        <v>Version / Date</v>
      </c>
      <c r="R42" s="247"/>
      <c r="S42" s="247"/>
      <c r="T42" s="272"/>
      <c r="U42" s="273" t="str">
        <f>Sprachen!L66</f>
        <v>Part name customer</v>
      </c>
      <c r="V42" s="244"/>
      <c r="W42" s="244"/>
      <c r="X42" s="244"/>
      <c r="Y42" s="244"/>
      <c r="Z42" s="244"/>
      <c r="AA42" s="244"/>
      <c r="AB42" s="244"/>
      <c r="AC42" s="244"/>
      <c r="AD42" s="244"/>
      <c r="AE42" s="244"/>
      <c r="AF42" s="244"/>
      <c r="AG42" s="245"/>
      <c r="AH42" s="243" t="str">
        <f>Sprachen!L304</f>
        <v>Part Number</v>
      </c>
      <c r="AI42" s="244"/>
      <c r="AJ42" s="244"/>
      <c r="AK42" s="244"/>
      <c r="AL42" s="245"/>
      <c r="AM42" s="246" t="str">
        <f>Sprachen!L361</f>
        <v>Version / Date</v>
      </c>
      <c r="AN42" s="247"/>
      <c r="AO42" s="247"/>
      <c r="AP42" s="248"/>
      <c r="AR42" s="6"/>
    </row>
    <row r="43" spans="1:53" s="5" customFormat="1" ht="14.1" customHeight="1" x14ac:dyDescent="0.2">
      <c r="A43" s="268"/>
      <c r="B43" s="269"/>
      <c r="C43" s="249"/>
      <c r="D43" s="250"/>
      <c r="E43" s="250"/>
      <c r="F43" s="250"/>
      <c r="G43" s="250"/>
      <c r="H43" s="250"/>
      <c r="I43" s="250"/>
      <c r="J43" s="250"/>
      <c r="K43" s="251"/>
      <c r="L43" s="252"/>
      <c r="M43" s="253"/>
      <c r="N43" s="253"/>
      <c r="O43" s="253"/>
      <c r="P43" s="254"/>
      <c r="Q43" s="249"/>
      <c r="R43" s="250"/>
      <c r="S43" s="250"/>
      <c r="T43" s="255"/>
      <c r="U43" s="256"/>
      <c r="V43" s="250"/>
      <c r="W43" s="250"/>
      <c r="X43" s="250"/>
      <c r="Y43" s="250"/>
      <c r="Z43" s="250"/>
      <c r="AA43" s="250"/>
      <c r="AB43" s="250"/>
      <c r="AC43" s="250"/>
      <c r="AD43" s="250"/>
      <c r="AE43" s="250"/>
      <c r="AF43" s="250"/>
      <c r="AG43" s="251"/>
      <c r="AH43" s="249"/>
      <c r="AI43" s="250"/>
      <c r="AJ43" s="250"/>
      <c r="AK43" s="250"/>
      <c r="AL43" s="251"/>
      <c r="AM43" s="249"/>
      <c r="AN43" s="250"/>
      <c r="AO43" s="250"/>
      <c r="AP43" s="257"/>
      <c r="AQ43" s="5">
        <f>COUNTA(C43:AP43)</f>
        <v>0</v>
      </c>
      <c r="AR43" s="6"/>
    </row>
    <row r="44" spans="1:53" s="5" customFormat="1" ht="14.1" customHeight="1" x14ac:dyDescent="0.2">
      <c r="A44" s="268"/>
      <c r="B44" s="269"/>
      <c r="C44" s="274"/>
      <c r="D44" s="275"/>
      <c r="E44" s="275"/>
      <c r="F44" s="275"/>
      <c r="G44" s="275"/>
      <c r="H44" s="275"/>
      <c r="I44" s="275"/>
      <c r="J44" s="275"/>
      <c r="K44" s="276"/>
      <c r="L44" s="274"/>
      <c r="M44" s="275"/>
      <c r="N44" s="275"/>
      <c r="O44" s="275"/>
      <c r="P44" s="276"/>
      <c r="Q44" s="274"/>
      <c r="R44" s="275"/>
      <c r="S44" s="275"/>
      <c r="T44" s="277"/>
      <c r="U44" s="278"/>
      <c r="V44" s="275"/>
      <c r="W44" s="275"/>
      <c r="X44" s="275"/>
      <c r="Y44" s="275"/>
      <c r="Z44" s="275"/>
      <c r="AA44" s="275"/>
      <c r="AB44" s="275"/>
      <c r="AC44" s="275"/>
      <c r="AD44" s="275"/>
      <c r="AE44" s="275"/>
      <c r="AF44" s="275"/>
      <c r="AG44" s="276"/>
      <c r="AH44" s="274"/>
      <c r="AI44" s="275"/>
      <c r="AJ44" s="275"/>
      <c r="AK44" s="275"/>
      <c r="AL44" s="276"/>
      <c r="AM44" s="274"/>
      <c r="AN44" s="275"/>
      <c r="AO44" s="275"/>
      <c r="AP44" s="279"/>
      <c r="AQ44" s="5">
        <f t="shared" ref="AQ44:AQ50" si="0">COUNTA(C44:AP44)</f>
        <v>0</v>
      </c>
      <c r="AR44" s="6"/>
    </row>
    <row r="45" spans="1:53" s="5" customFormat="1" ht="14.1" customHeight="1" x14ac:dyDescent="0.2">
      <c r="A45" s="268"/>
      <c r="B45" s="269"/>
      <c r="C45" s="274"/>
      <c r="D45" s="275"/>
      <c r="E45" s="275"/>
      <c r="F45" s="275"/>
      <c r="G45" s="275"/>
      <c r="H45" s="275"/>
      <c r="I45" s="275"/>
      <c r="J45" s="275"/>
      <c r="K45" s="276"/>
      <c r="L45" s="274"/>
      <c r="M45" s="275"/>
      <c r="N45" s="275"/>
      <c r="O45" s="275"/>
      <c r="P45" s="276"/>
      <c r="Q45" s="274"/>
      <c r="R45" s="275"/>
      <c r="S45" s="275"/>
      <c r="T45" s="277"/>
      <c r="U45" s="278"/>
      <c r="V45" s="275"/>
      <c r="W45" s="275"/>
      <c r="X45" s="275"/>
      <c r="Y45" s="275"/>
      <c r="Z45" s="275"/>
      <c r="AA45" s="275"/>
      <c r="AB45" s="275"/>
      <c r="AC45" s="275"/>
      <c r="AD45" s="275"/>
      <c r="AE45" s="275"/>
      <c r="AF45" s="275"/>
      <c r="AG45" s="276"/>
      <c r="AH45" s="274"/>
      <c r="AI45" s="275"/>
      <c r="AJ45" s="275"/>
      <c r="AK45" s="275"/>
      <c r="AL45" s="276"/>
      <c r="AM45" s="274"/>
      <c r="AN45" s="275"/>
      <c r="AO45" s="275"/>
      <c r="AP45" s="279"/>
      <c r="AQ45" s="5">
        <f t="shared" si="0"/>
        <v>0</v>
      </c>
      <c r="AR45" s="6"/>
    </row>
    <row r="46" spans="1:53" s="5" customFormat="1" ht="14.1" customHeight="1" x14ac:dyDescent="0.2">
      <c r="A46" s="268"/>
      <c r="B46" s="269"/>
      <c r="C46" s="274"/>
      <c r="D46" s="275"/>
      <c r="E46" s="275"/>
      <c r="F46" s="275"/>
      <c r="G46" s="275"/>
      <c r="H46" s="275"/>
      <c r="I46" s="275"/>
      <c r="J46" s="275"/>
      <c r="K46" s="276"/>
      <c r="L46" s="274"/>
      <c r="M46" s="275"/>
      <c r="N46" s="275"/>
      <c r="O46" s="275"/>
      <c r="P46" s="276"/>
      <c r="Q46" s="274"/>
      <c r="R46" s="275"/>
      <c r="S46" s="275"/>
      <c r="T46" s="277"/>
      <c r="U46" s="278"/>
      <c r="V46" s="275"/>
      <c r="W46" s="275"/>
      <c r="X46" s="275"/>
      <c r="Y46" s="275"/>
      <c r="Z46" s="275"/>
      <c r="AA46" s="275"/>
      <c r="AB46" s="275"/>
      <c r="AC46" s="275"/>
      <c r="AD46" s="275"/>
      <c r="AE46" s="275"/>
      <c r="AF46" s="275"/>
      <c r="AG46" s="276"/>
      <c r="AH46" s="274"/>
      <c r="AI46" s="275"/>
      <c r="AJ46" s="275"/>
      <c r="AK46" s="275"/>
      <c r="AL46" s="276"/>
      <c r="AM46" s="274"/>
      <c r="AN46" s="275"/>
      <c r="AO46" s="275"/>
      <c r="AP46" s="279"/>
      <c r="AQ46" s="5">
        <f t="shared" si="0"/>
        <v>0</v>
      </c>
      <c r="AR46" s="6"/>
    </row>
    <row r="47" spans="1:53" s="5" customFormat="1" ht="14.1" customHeight="1" x14ac:dyDescent="0.2">
      <c r="A47" s="268"/>
      <c r="B47" s="269"/>
      <c r="C47" s="274"/>
      <c r="D47" s="275"/>
      <c r="E47" s="275"/>
      <c r="F47" s="275"/>
      <c r="G47" s="275"/>
      <c r="H47" s="275"/>
      <c r="I47" s="275"/>
      <c r="J47" s="275"/>
      <c r="K47" s="276"/>
      <c r="L47" s="274"/>
      <c r="M47" s="275"/>
      <c r="N47" s="275"/>
      <c r="O47" s="275"/>
      <c r="P47" s="276"/>
      <c r="Q47" s="274"/>
      <c r="R47" s="275"/>
      <c r="S47" s="275"/>
      <c r="T47" s="277"/>
      <c r="U47" s="278"/>
      <c r="V47" s="275"/>
      <c r="W47" s="275"/>
      <c r="X47" s="275"/>
      <c r="Y47" s="275"/>
      <c r="Z47" s="275"/>
      <c r="AA47" s="275"/>
      <c r="AB47" s="275"/>
      <c r="AC47" s="275"/>
      <c r="AD47" s="275"/>
      <c r="AE47" s="275"/>
      <c r="AF47" s="275"/>
      <c r="AG47" s="276"/>
      <c r="AH47" s="274"/>
      <c r="AI47" s="275"/>
      <c r="AJ47" s="275"/>
      <c r="AK47" s="275"/>
      <c r="AL47" s="276"/>
      <c r="AM47" s="274"/>
      <c r="AN47" s="275"/>
      <c r="AO47" s="275"/>
      <c r="AP47" s="279"/>
      <c r="AQ47" s="5">
        <f t="shared" si="0"/>
        <v>0</v>
      </c>
      <c r="AR47" s="6"/>
    </row>
    <row r="48" spans="1:53" s="5" customFormat="1" ht="14.1" customHeight="1" x14ac:dyDescent="0.2">
      <c r="A48" s="268"/>
      <c r="B48" s="269"/>
      <c r="C48" s="274"/>
      <c r="D48" s="275"/>
      <c r="E48" s="275"/>
      <c r="F48" s="275"/>
      <c r="G48" s="275"/>
      <c r="H48" s="275"/>
      <c r="I48" s="275"/>
      <c r="J48" s="275"/>
      <c r="K48" s="276"/>
      <c r="L48" s="274"/>
      <c r="M48" s="275"/>
      <c r="N48" s="275"/>
      <c r="O48" s="275"/>
      <c r="P48" s="276"/>
      <c r="Q48" s="274"/>
      <c r="R48" s="275"/>
      <c r="S48" s="275"/>
      <c r="T48" s="277"/>
      <c r="U48" s="278"/>
      <c r="V48" s="275"/>
      <c r="W48" s="275"/>
      <c r="X48" s="275"/>
      <c r="Y48" s="275"/>
      <c r="Z48" s="275"/>
      <c r="AA48" s="275"/>
      <c r="AB48" s="275"/>
      <c r="AC48" s="275"/>
      <c r="AD48" s="275"/>
      <c r="AE48" s="275"/>
      <c r="AF48" s="275"/>
      <c r="AG48" s="276"/>
      <c r="AH48" s="274"/>
      <c r="AI48" s="275"/>
      <c r="AJ48" s="275"/>
      <c r="AK48" s="275"/>
      <c r="AL48" s="276"/>
      <c r="AM48" s="274"/>
      <c r="AN48" s="275"/>
      <c r="AO48" s="275"/>
      <c r="AP48" s="279"/>
      <c r="AQ48" s="5">
        <f t="shared" si="0"/>
        <v>0</v>
      </c>
      <c r="AR48" s="6"/>
    </row>
    <row r="49" spans="1:44" s="5" customFormat="1" ht="14.1" customHeight="1" x14ac:dyDescent="0.2">
      <c r="A49" s="268"/>
      <c r="B49" s="269"/>
      <c r="C49" s="274"/>
      <c r="D49" s="275"/>
      <c r="E49" s="275"/>
      <c r="F49" s="275"/>
      <c r="G49" s="275"/>
      <c r="H49" s="275"/>
      <c r="I49" s="275"/>
      <c r="J49" s="275"/>
      <c r="K49" s="276"/>
      <c r="L49" s="274"/>
      <c r="M49" s="275"/>
      <c r="N49" s="275"/>
      <c r="O49" s="275"/>
      <c r="P49" s="276"/>
      <c r="Q49" s="274"/>
      <c r="R49" s="275"/>
      <c r="S49" s="275"/>
      <c r="T49" s="277"/>
      <c r="U49" s="278"/>
      <c r="V49" s="275"/>
      <c r="W49" s="275"/>
      <c r="X49" s="275"/>
      <c r="Y49" s="275"/>
      <c r="Z49" s="275"/>
      <c r="AA49" s="275"/>
      <c r="AB49" s="275"/>
      <c r="AC49" s="275"/>
      <c r="AD49" s="275"/>
      <c r="AE49" s="275"/>
      <c r="AF49" s="275"/>
      <c r="AG49" s="276"/>
      <c r="AH49" s="274"/>
      <c r="AI49" s="275"/>
      <c r="AJ49" s="275"/>
      <c r="AK49" s="275"/>
      <c r="AL49" s="276"/>
      <c r="AM49" s="274"/>
      <c r="AN49" s="275"/>
      <c r="AO49" s="275"/>
      <c r="AP49" s="279"/>
      <c r="AQ49" s="5">
        <f t="shared" si="0"/>
        <v>0</v>
      </c>
      <c r="AR49" s="6"/>
    </row>
    <row r="50" spans="1:44" s="5" customFormat="1" ht="14.1" customHeight="1" thickBot="1" x14ac:dyDescent="0.25">
      <c r="A50" s="270"/>
      <c r="B50" s="271"/>
      <c r="C50" s="292"/>
      <c r="D50" s="293"/>
      <c r="E50" s="293"/>
      <c r="F50" s="293"/>
      <c r="G50" s="293"/>
      <c r="H50" s="293"/>
      <c r="I50" s="293"/>
      <c r="J50" s="293"/>
      <c r="K50" s="294"/>
      <c r="L50" s="292"/>
      <c r="M50" s="293"/>
      <c r="N50" s="293"/>
      <c r="O50" s="293"/>
      <c r="P50" s="294"/>
      <c r="Q50" s="292"/>
      <c r="R50" s="293"/>
      <c r="S50" s="293"/>
      <c r="T50" s="295"/>
      <c r="U50" s="296"/>
      <c r="V50" s="293"/>
      <c r="W50" s="293"/>
      <c r="X50" s="293"/>
      <c r="Y50" s="293"/>
      <c r="Z50" s="293"/>
      <c r="AA50" s="293"/>
      <c r="AB50" s="293"/>
      <c r="AC50" s="293"/>
      <c r="AD50" s="293"/>
      <c r="AE50" s="293"/>
      <c r="AF50" s="293"/>
      <c r="AG50" s="294"/>
      <c r="AH50" s="292"/>
      <c r="AI50" s="293"/>
      <c r="AJ50" s="293"/>
      <c r="AK50" s="293"/>
      <c r="AL50" s="294"/>
      <c r="AM50" s="292"/>
      <c r="AN50" s="293"/>
      <c r="AO50" s="293"/>
      <c r="AP50" s="297"/>
      <c r="AQ50" s="5">
        <f t="shared" si="0"/>
        <v>0</v>
      </c>
      <c r="AR50" s="6"/>
    </row>
    <row r="51" spans="1:44" s="5" customFormat="1" thickTop="1" thickBot="1" x14ac:dyDescent="0.25">
      <c r="A51" s="173" t="str">
        <f>Sprachen!L351</f>
        <v>Variant PPA</v>
      </c>
      <c r="B51" s="174"/>
      <c r="C51" s="174"/>
      <c r="D51" s="174"/>
      <c r="E51" s="174"/>
      <c r="F51" s="174"/>
      <c r="G51" s="174"/>
      <c r="H51" s="174"/>
      <c r="I51" s="174"/>
      <c r="J51" s="174"/>
      <c r="K51" s="174"/>
      <c r="L51" s="174"/>
      <c r="M51" s="174"/>
      <c r="N51" s="174"/>
      <c r="O51" s="174"/>
      <c r="P51" s="174"/>
      <c r="Q51" s="174"/>
      <c r="R51" s="174"/>
      <c r="S51" s="174"/>
      <c r="T51" s="174"/>
      <c r="U51" s="174"/>
      <c r="V51" s="174"/>
      <c r="W51" s="174"/>
      <c r="X51" s="174"/>
      <c r="Y51" s="174"/>
      <c r="Z51" s="174"/>
      <c r="AA51" s="174"/>
      <c r="AB51" s="174"/>
      <c r="AC51" s="174"/>
      <c r="AD51" s="174"/>
      <c r="AE51" s="174"/>
      <c r="AF51" s="174"/>
      <c r="AG51" s="174"/>
      <c r="AH51" s="174"/>
      <c r="AI51" s="174"/>
      <c r="AJ51" s="174"/>
      <c r="AK51" s="174"/>
      <c r="AL51" s="174"/>
      <c r="AM51" s="174"/>
      <c r="AN51" s="174"/>
      <c r="AO51" s="174"/>
      <c r="AP51" s="175"/>
      <c r="AR51" s="6"/>
    </row>
    <row r="52" spans="1:44" s="5" customFormat="1" ht="15.75" customHeight="1" thickTop="1" thickBot="1" x14ac:dyDescent="0.25">
      <c r="A52" s="280"/>
      <c r="B52" s="281"/>
      <c r="C52" s="262" t="str">
        <f>Sprachen!L352</f>
        <v>Variant PPA for PPA procedure already submitted</v>
      </c>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263"/>
      <c r="AL52" s="263"/>
      <c r="AM52" s="263"/>
      <c r="AN52" s="263"/>
      <c r="AO52" s="263"/>
      <c r="AP52" s="282"/>
      <c r="AR52" s="6"/>
    </row>
    <row r="53" spans="1:44" s="5" customFormat="1" ht="22.5" customHeight="1" thickBot="1" x14ac:dyDescent="0.25">
      <c r="A53" s="268"/>
      <c r="B53" s="269"/>
      <c r="C53" s="283" t="str">
        <f>Sprachen!L299</f>
        <v>Reference report number of organization</v>
      </c>
      <c r="D53" s="284"/>
      <c r="E53" s="284"/>
      <c r="F53" s="284"/>
      <c r="G53" s="284"/>
      <c r="H53" s="284"/>
      <c r="I53" s="284"/>
      <c r="J53" s="284"/>
      <c r="K53" s="285"/>
      <c r="L53" s="286" t="str">
        <f>Sprachen!L77</f>
        <v>Report version</v>
      </c>
      <c r="M53" s="287"/>
      <c r="N53" s="287"/>
      <c r="O53" s="287"/>
      <c r="P53" s="288"/>
      <c r="Q53" s="283" t="str">
        <f>Sprachen!L91</f>
        <v>Date</v>
      </c>
      <c r="R53" s="284"/>
      <c r="S53" s="284"/>
      <c r="T53" s="289"/>
      <c r="U53" s="290" t="str">
        <f>Sprachen!L298</f>
        <v>Reference report number of customer</v>
      </c>
      <c r="V53" s="284"/>
      <c r="W53" s="284"/>
      <c r="X53" s="284"/>
      <c r="Y53" s="284"/>
      <c r="Z53" s="284"/>
      <c r="AA53" s="284"/>
      <c r="AB53" s="284"/>
      <c r="AC53" s="284"/>
      <c r="AD53" s="284"/>
      <c r="AE53" s="284"/>
      <c r="AF53" s="284"/>
      <c r="AG53" s="285"/>
      <c r="AH53" s="286" t="str">
        <f>Sprachen!L77</f>
        <v>Report version</v>
      </c>
      <c r="AI53" s="287"/>
      <c r="AJ53" s="287"/>
      <c r="AK53" s="287"/>
      <c r="AL53" s="288"/>
      <c r="AM53" s="283" t="str">
        <f>Sprachen!L91</f>
        <v>Date</v>
      </c>
      <c r="AN53" s="284"/>
      <c r="AO53" s="284"/>
      <c r="AP53" s="291"/>
      <c r="AR53" s="6"/>
    </row>
    <row r="54" spans="1:44" s="5" customFormat="1" ht="15.75" customHeight="1" thickBot="1" x14ac:dyDescent="0.25">
      <c r="A54" s="270"/>
      <c r="B54" s="271"/>
      <c r="C54" s="249"/>
      <c r="D54" s="250"/>
      <c r="E54" s="250"/>
      <c r="F54" s="250"/>
      <c r="G54" s="250"/>
      <c r="H54" s="250"/>
      <c r="I54" s="250"/>
      <c r="J54" s="250"/>
      <c r="K54" s="251"/>
      <c r="L54" s="252"/>
      <c r="M54" s="253"/>
      <c r="N54" s="253"/>
      <c r="O54" s="253"/>
      <c r="P54" s="254"/>
      <c r="Q54" s="249"/>
      <c r="R54" s="250"/>
      <c r="S54" s="250"/>
      <c r="T54" s="255"/>
      <c r="U54" s="256"/>
      <c r="V54" s="250"/>
      <c r="W54" s="250"/>
      <c r="X54" s="250"/>
      <c r="Y54" s="250"/>
      <c r="Z54" s="250"/>
      <c r="AA54" s="250"/>
      <c r="AB54" s="250"/>
      <c r="AC54" s="250"/>
      <c r="AD54" s="250"/>
      <c r="AE54" s="250"/>
      <c r="AF54" s="250"/>
      <c r="AG54" s="251"/>
      <c r="AH54" s="249"/>
      <c r="AI54" s="250"/>
      <c r="AJ54" s="250"/>
      <c r="AK54" s="250"/>
      <c r="AL54" s="251"/>
      <c r="AM54" s="249"/>
      <c r="AN54" s="250"/>
      <c r="AO54" s="250"/>
      <c r="AP54" s="257"/>
      <c r="AQ54" s="5">
        <f>COUNTA(C54:AP54)</f>
        <v>0</v>
      </c>
      <c r="AR54" s="6"/>
    </row>
    <row r="55" spans="1:44" s="5" customFormat="1" thickTop="1" thickBot="1" x14ac:dyDescent="0.25">
      <c r="A55" s="173" t="str">
        <f>Sprachen!L318</f>
        <v>Directed parts</v>
      </c>
      <c r="B55" s="174"/>
      <c r="C55" s="174"/>
      <c r="D55" s="174"/>
      <c r="E55" s="174"/>
      <c r="F55" s="174"/>
      <c r="G55" s="174"/>
      <c r="H55" s="174"/>
      <c r="I55" s="174"/>
      <c r="J55" s="174"/>
      <c r="K55" s="174"/>
      <c r="L55" s="174"/>
      <c r="M55" s="174"/>
      <c r="N55" s="174"/>
      <c r="O55" s="174"/>
      <c r="P55" s="174"/>
      <c r="Q55" s="174"/>
      <c r="R55" s="17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c r="AP55" s="175"/>
      <c r="AR55" s="6"/>
    </row>
    <row r="56" spans="1:44" s="5" customFormat="1" ht="15.75" customHeight="1" thickTop="1" thickBot="1" x14ac:dyDescent="0.25">
      <c r="A56" s="191"/>
      <c r="B56" s="261"/>
      <c r="C56" s="298" t="str">
        <f>Sprachen!L319</f>
        <v>Directed parts with Q-responsibility of organization</v>
      </c>
      <c r="D56" s="299"/>
      <c r="E56" s="299"/>
      <c r="F56" s="299"/>
      <c r="G56" s="299"/>
      <c r="H56" s="299"/>
      <c r="I56" s="299"/>
      <c r="J56" s="299"/>
      <c r="K56" s="299"/>
      <c r="L56" s="299"/>
      <c r="M56" s="299"/>
      <c r="N56" s="299"/>
      <c r="O56" s="299"/>
      <c r="P56" s="299"/>
      <c r="Q56" s="299"/>
      <c r="R56" s="299"/>
      <c r="S56" s="299"/>
      <c r="T56" s="299"/>
      <c r="U56" s="264" t="str">
        <f>Sprachen!L158</f>
        <v>Use Appendix for list of all relevant part numbers if necessary</v>
      </c>
      <c r="V56" s="264"/>
      <c r="W56" s="264"/>
      <c r="X56" s="264"/>
      <c r="Y56" s="264"/>
      <c r="Z56" s="264"/>
      <c r="AA56" s="264"/>
      <c r="AB56" s="264"/>
      <c r="AC56" s="264"/>
      <c r="AD56" s="264"/>
      <c r="AE56" s="264"/>
      <c r="AF56" s="264"/>
      <c r="AG56" s="264"/>
      <c r="AH56" s="264"/>
      <c r="AI56" s="264"/>
      <c r="AJ56" s="264"/>
      <c r="AK56" s="264"/>
      <c r="AL56" s="264"/>
      <c r="AM56" s="264"/>
      <c r="AN56" s="264"/>
      <c r="AO56" s="264"/>
      <c r="AP56" s="265"/>
      <c r="AR56" s="6"/>
    </row>
    <row r="57" spans="1:44" s="5" customFormat="1" ht="21.75" customHeight="1" thickBot="1" x14ac:dyDescent="0.25">
      <c r="A57" s="266"/>
      <c r="B57" s="267"/>
      <c r="C57" s="243" t="str">
        <f>Sprachen!L67</f>
        <v>Part name organization</v>
      </c>
      <c r="D57" s="244"/>
      <c r="E57" s="244"/>
      <c r="F57" s="244"/>
      <c r="G57" s="244"/>
      <c r="H57" s="244"/>
      <c r="I57" s="244"/>
      <c r="J57" s="244"/>
      <c r="K57" s="245"/>
      <c r="L57" s="243" t="str">
        <f>Sprachen!L304</f>
        <v>Part Number</v>
      </c>
      <c r="M57" s="244"/>
      <c r="N57" s="244"/>
      <c r="O57" s="244"/>
      <c r="P57" s="245"/>
      <c r="Q57" s="246" t="str">
        <f>Sprachen!L361</f>
        <v>Version / Date</v>
      </c>
      <c r="R57" s="247"/>
      <c r="S57" s="247"/>
      <c r="T57" s="272"/>
      <c r="U57" s="273" t="str">
        <f>Sprachen!L66</f>
        <v>Part name customer</v>
      </c>
      <c r="V57" s="244"/>
      <c r="W57" s="244"/>
      <c r="X57" s="244"/>
      <c r="Y57" s="244"/>
      <c r="Z57" s="244"/>
      <c r="AA57" s="244"/>
      <c r="AB57" s="244"/>
      <c r="AC57" s="244"/>
      <c r="AD57" s="244"/>
      <c r="AE57" s="244"/>
      <c r="AF57" s="244"/>
      <c r="AG57" s="245"/>
      <c r="AH57" s="243" t="str">
        <f>Sprachen!L304</f>
        <v>Part Number</v>
      </c>
      <c r="AI57" s="244"/>
      <c r="AJ57" s="244"/>
      <c r="AK57" s="244"/>
      <c r="AL57" s="245"/>
      <c r="AM57" s="246" t="str">
        <f>Sprachen!L361</f>
        <v>Version / Date</v>
      </c>
      <c r="AN57" s="247"/>
      <c r="AO57" s="247"/>
      <c r="AP57" s="248"/>
      <c r="AR57" s="6"/>
    </row>
    <row r="58" spans="1:44" s="5" customFormat="1" ht="14.1" customHeight="1" x14ac:dyDescent="0.2">
      <c r="A58" s="268"/>
      <c r="B58" s="269"/>
      <c r="C58" s="249"/>
      <c r="D58" s="250"/>
      <c r="E58" s="250"/>
      <c r="F58" s="250"/>
      <c r="G58" s="250"/>
      <c r="H58" s="250"/>
      <c r="I58" s="250"/>
      <c r="J58" s="250"/>
      <c r="K58" s="251"/>
      <c r="L58" s="252"/>
      <c r="M58" s="253"/>
      <c r="N58" s="253"/>
      <c r="O58" s="253"/>
      <c r="P58" s="254"/>
      <c r="Q58" s="249"/>
      <c r="R58" s="250"/>
      <c r="S58" s="250"/>
      <c r="T58" s="255"/>
      <c r="U58" s="256"/>
      <c r="V58" s="250"/>
      <c r="W58" s="250"/>
      <c r="X58" s="250"/>
      <c r="Y58" s="250"/>
      <c r="Z58" s="250"/>
      <c r="AA58" s="250"/>
      <c r="AB58" s="250"/>
      <c r="AC58" s="250"/>
      <c r="AD58" s="250"/>
      <c r="AE58" s="250"/>
      <c r="AF58" s="250"/>
      <c r="AG58" s="251"/>
      <c r="AH58" s="249"/>
      <c r="AI58" s="250"/>
      <c r="AJ58" s="250"/>
      <c r="AK58" s="250"/>
      <c r="AL58" s="251"/>
      <c r="AM58" s="249"/>
      <c r="AN58" s="250"/>
      <c r="AO58" s="250"/>
      <c r="AP58" s="257"/>
      <c r="AQ58" s="5">
        <f>COUNTA(C58:AP58)</f>
        <v>0</v>
      </c>
      <c r="AR58" s="6"/>
    </row>
    <row r="59" spans="1:44" s="5" customFormat="1" ht="14.1" customHeight="1" x14ac:dyDescent="0.2">
      <c r="A59" s="268"/>
      <c r="B59" s="269"/>
      <c r="C59" s="274"/>
      <c r="D59" s="275"/>
      <c r="E59" s="275"/>
      <c r="F59" s="275"/>
      <c r="G59" s="275"/>
      <c r="H59" s="275"/>
      <c r="I59" s="275"/>
      <c r="J59" s="275"/>
      <c r="K59" s="276"/>
      <c r="L59" s="274"/>
      <c r="M59" s="275"/>
      <c r="N59" s="275"/>
      <c r="O59" s="275"/>
      <c r="P59" s="276"/>
      <c r="Q59" s="274"/>
      <c r="R59" s="275"/>
      <c r="S59" s="275"/>
      <c r="T59" s="277"/>
      <c r="U59" s="278"/>
      <c r="V59" s="275"/>
      <c r="W59" s="275"/>
      <c r="X59" s="275"/>
      <c r="Y59" s="275"/>
      <c r="Z59" s="275"/>
      <c r="AA59" s="275"/>
      <c r="AB59" s="275"/>
      <c r="AC59" s="275"/>
      <c r="AD59" s="275"/>
      <c r="AE59" s="275"/>
      <c r="AF59" s="275"/>
      <c r="AG59" s="276"/>
      <c r="AH59" s="274"/>
      <c r="AI59" s="275"/>
      <c r="AJ59" s="275"/>
      <c r="AK59" s="275"/>
      <c r="AL59" s="276"/>
      <c r="AM59" s="274"/>
      <c r="AN59" s="275"/>
      <c r="AO59" s="275"/>
      <c r="AP59" s="279"/>
      <c r="AQ59" s="5">
        <f t="shared" ref="AQ59:AQ64" si="1">COUNTA(C59:AP59)</f>
        <v>0</v>
      </c>
      <c r="AR59" s="6"/>
    </row>
    <row r="60" spans="1:44" s="5" customFormat="1" ht="14.1" customHeight="1" x14ac:dyDescent="0.2">
      <c r="A60" s="268"/>
      <c r="B60" s="269"/>
      <c r="C60" s="274"/>
      <c r="D60" s="275"/>
      <c r="E60" s="275"/>
      <c r="F60" s="275"/>
      <c r="G60" s="275"/>
      <c r="H60" s="275"/>
      <c r="I60" s="275"/>
      <c r="J60" s="275"/>
      <c r="K60" s="276"/>
      <c r="L60" s="274"/>
      <c r="M60" s="275"/>
      <c r="N60" s="275"/>
      <c r="O60" s="275"/>
      <c r="P60" s="276"/>
      <c r="Q60" s="274"/>
      <c r="R60" s="275"/>
      <c r="S60" s="275"/>
      <c r="T60" s="277"/>
      <c r="U60" s="278"/>
      <c r="V60" s="275"/>
      <c r="W60" s="275"/>
      <c r="X60" s="275"/>
      <c r="Y60" s="275"/>
      <c r="Z60" s="275"/>
      <c r="AA60" s="275"/>
      <c r="AB60" s="275"/>
      <c r="AC60" s="275"/>
      <c r="AD60" s="275"/>
      <c r="AE60" s="275"/>
      <c r="AF60" s="275"/>
      <c r="AG60" s="276"/>
      <c r="AH60" s="274"/>
      <c r="AI60" s="275"/>
      <c r="AJ60" s="275"/>
      <c r="AK60" s="275"/>
      <c r="AL60" s="276"/>
      <c r="AM60" s="274"/>
      <c r="AN60" s="275"/>
      <c r="AO60" s="275"/>
      <c r="AP60" s="279"/>
      <c r="AQ60" s="5">
        <f t="shared" si="1"/>
        <v>0</v>
      </c>
      <c r="AR60" s="6"/>
    </row>
    <row r="61" spans="1:44" s="5" customFormat="1" ht="14.1" customHeight="1" x14ac:dyDescent="0.2">
      <c r="A61" s="268"/>
      <c r="B61" s="269"/>
      <c r="C61" s="274"/>
      <c r="D61" s="275"/>
      <c r="E61" s="275"/>
      <c r="F61" s="275"/>
      <c r="G61" s="275"/>
      <c r="H61" s="275"/>
      <c r="I61" s="275"/>
      <c r="J61" s="275"/>
      <c r="K61" s="276"/>
      <c r="L61" s="274"/>
      <c r="M61" s="275"/>
      <c r="N61" s="275"/>
      <c r="O61" s="275"/>
      <c r="P61" s="276"/>
      <c r="Q61" s="274"/>
      <c r="R61" s="275"/>
      <c r="S61" s="275"/>
      <c r="T61" s="277"/>
      <c r="U61" s="278"/>
      <c r="V61" s="275"/>
      <c r="W61" s="275"/>
      <c r="X61" s="275"/>
      <c r="Y61" s="275"/>
      <c r="Z61" s="275"/>
      <c r="AA61" s="275"/>
      <c r="AB61" s="275"/>
      <c r="AC61" s="275"/>
      <c r="AD61" s="275"/>
      <c r="AE61" s="275"/>
      <c r="AF61" s="275"/>
      <c r="AG61" s="276"/>
      <c r="AH61" s="274"/>
      <c r="AI61" s="275"/>
      <c r="AJ61" s="275"/>
      <c r="AK61" s="275"/>
      <c r="AL61" s="276"/>
      <c r="AM61" s="274"/>
      <c r="AN61" s="275"/>
      <c r="AO61" s="275"/>
      <c r="AP61" s="279"/>
      <c r="AQ61" s="5">
        <f t="shared" si="1"/>
        <v>0</v>
      </c>
      <c r="AR61" s="6"/>
    </row>
    <row r="62" spans="1:44" s="5" customFormat="1" ht="14.1" customHeight="1" x14ac:dyDescent="0.2">
      <c r="A62" s="268"/>
      <c r="B62" s="269"/>
      <c r="C62" s="274"/>
      <c r="D62" s="275"/>
      <c r="E62" s="275"/>
      <c r="F62" s="275"/>
      <c r="G62" s="275"/>
      <c r="H62" s="275"/>
      <c r="I62" s="275"/>
      <c r="J62" s="275"/>
      <c r="K62" s="276"/>
      <c r="L62" s="274"/>
      <c r="M62" s="275"/>
      <c r="N62" s="275"/>
      <c r="O62" s="275"/>
      <c r="P62" s="276"/>
      <c r="Q62" s="274"/>
      <c r="R62" s="275"/>
      <c r="S62" s="275"/>
      <c r="T62" s="277"/>
      <c r="U62" s="278"/>
      <c r="V62" s="275"/>
      <c r="W62" s="275"/>
      <c r="X62" s="275"/>
      <c r="Y62" s="275"/>
      <c r="Z62" s="275"/>
      <c r="AA62" s="275"/>
      <c r="AB62" s="275"/>
      <c r="AC62" s="275"/>
      <c r="AD62" s="275"/>
      <c r="AE62" s="275"/>
      <c r="AF62" s="275"/>
      <c r="AG62" s="276"/>
      <c r="AH62" s="274"/>
      <c r="AI62" s="275"/>
      <c r="AJ62" s="275"/>
      <c r="AK62" s="275"/>
      <c r="AL62" s="276"/>
      <c r="AM62" s="274"/>
      <c r="AN62" s="275"/>
      <c r="AO62" s="275"/>
      <c r="AP62" s="279"/>
      <c r="AQ62" s="5">
        <f t="shared" si="1"/>
        <v>0</v>
      </c>
      <c r="AR62" s="6"/>
    </row>
    <row r="63" spans="1:44" s="5" customFormat="1" ht="14.1" customHeight="1" x14ac:dyDescent="0.2">
      <c r="A63" s="268"/>
      <c r="B63" s="269"/>
      <c r="C63" s="274"/>
      <c r="D63" s="275"/>
      <c r="E63" s="275"/>
      <c r="F63" s="275"/>
      <c r="G63" s="275"/>
      <c r="H63" s="275"/>
      <c r="I63" s="275"/>
      <c r="J63" s="275"/>
      <c r="K63" s="276"/>
      <c r="L63" s="274"/>
      <c r="M63" s="275"/>
      <c r="N63" s="275"/>
      <c r="O63" s="275"/>
      <c r="P63" s="276"/>
      <c r="Q63" s="274"/>
      <c r="R63" s="275"/>
      <c r="S63" s="275"/>
      <c r="T63" s="277"/>
      <c r="U63" s="278"/>
      <c r="V63" s="275"/>
      <c r="W63" s="275"/>
      <c r="X63" s="275"/>
      <c r="Y63" s="275"/>
      <c r="Z63" s="275"/>
      <c r="AA63" s="275"/>
      <c r="AB63" s="275"/>
      <c r="AC63" s="275"/>
      <c r="AD63" s="275"/>
      <c r="AE63" s="275"/>
      <c r="AF63" s="275"/>
      <c r="AG63" s="276"/>
      <c r="AH63" s="274"/>
      <c r="AI63" s="275"/>
      <c r="AJ63" s="275"/>
      <c r="AK63" s="275"/>
      <c r="AL63" s="276"/>
      <c r="AM63" s="274"/>
      <c r="AN63" s="275"/>
      <c r="AO63" s="275"/>
      <c r="AP63" s="279"/>
      <c r="AQ63" s="5">
        <f t="shared" si="1"/>
        <v>0</v>
      </c>
      <c r="AR63" s="6"/>
    </row>
    <row r="64" spans="1:44" s="5" customFormat="1" ht="14.1" customHeight="1" thickBot="1" x14ac:dyDescent="0.25">
      <c r="A64" s="270"/>
      <c r="B64" s="271"/>
      <c r="C64" s="292"/>
      <c r="D64" s="293"/>
      <c r="E64" s="293"/>
      <c r="F64" s="293"/>
      <c r="G64" s="293"/>
      <c r="H64" s="293"/>
      <c r="I64" s="293"/>
      <c r="J64" s="293"/>
      <c r="K64" s="294"/>
      <c r="L64" s="292"/>
      <c r="M64" s="293"/>
      <c r="N64" s="293"/>
      <c r="O64" s="293"/>
      <c r="P64" s="294"/>
      <c r="Q64" s="292"/>
      <c r="R64" s="293"/>
      <c r="S64" s="293"/>
      <c r="T64" s="295"/>
      <c r="U64" s="296"/>
      <c r="V64" s="293"/>
      <c r="W64" s="293"/>
      <c r="X64" s="293"/>
      <c r="Y64" s="293"/>
      <c r="Z64" s="293"/>
      <c r="AA64" s="293"/>
      <c r="AB64" s="293"/>
      <c r="AC64" s="293"/>
      <c r="AD64" s="293"/>
      <c r="AE64" s="293"/>
      <c r="AF64" s="293"/>
      <c r="AG64" s="294"/>
      <c r="AH64" s="292"/>
      <c r="AI64" s="293"/>
      <c r="AJ64" s="293"/>
      <c r="AK64" s="293"/>
      <c r="AL64" s="294"/>
      <c r="AM64" s="292"/>
      <c r="AN64" s="293"/>
      <c r="AO64" s="293"/>
      <c r="AP64" s="297"/>
      <c r="AQ64" s="5">
        <f t="shared" si="1"/>
        <v>0</v>
      </c>
      <c r="AR64" s="6"/>
    </row>
    <row r="65" spans="1:44" s="5" customFormat="1" ht="15.75" customHeight="1" thickTop="1" thickBot="1" x14ac:dyDescent="0.25">
      <c r="A65" s="191"/>
      <c r="B65" s="261"/>
      <c r="C65" s="298" t="str">
        <f>Sprachen!L320</f>
        <v>Directed parts with Q-responsibility of customer</v>
      </c>
      <c r="D65" s="299"/>
      <c r="E65" s="299"/>
      <c r="F65" s="299"/>
      <c r="G65" s="299"/>
      <c r="H65" s="299"/>
      <c r="I65" s="299"/>
      <c r="J65" s="299"/>
      <c r="K65" s="299"/>
      <c r="L65" s="299"/>
      <c r="M65" s="299"/>
      <c r="N65" s="299"/>
      <c r="O65" s="299"/>
      <c r="P65" s="299"/>
      <c r="Q65" s="299"/>
      <c r="R65" s="299"/>
      <c r="S65" s="299"/>
      <c r="T65" s="299"/>
      <c r="U65" s="264" t="str">
        <f>Sprachen!L158</f>
        <v>Use Appendix for list of all relevant part numbers if necessary</v>
      </c>
      <c r="V65" s="264"/>
      <c r="W65" s="264"/>
      <c r="X65" s="264"/>
      <c r="Y65" s="264"/>
      <c r="Z65" s="264"/>
      <c r="AA65" s="264"/>
      <c r="AB65" s="264"/>
      <c r="AC65" s="264"/>
      <c r="AD65" s="264"/>
      <c r="AE65" s="264"/>
      <c r="AF65" s="264"/>
      <c r="AG65" s="264"/>
      <c r="AH65" s="264"/>
      <c r="AI65" s="264"/>
      <c r="AJ65" s="264"/>
      <c r="AK65" s="264"/>
      <c r="AL65" s="264"/>
      <c r="AM65" s="264"/>
      <c r="AN65" s="264"/>
      <c r="AO65" s="264"/>
      <c r="AP65" s="265"/>
      <c r="AR65" s="6"/>
    </row>
    <row r="66" spans="1:44" s="5" customFormat="1" ht="21.75" customHeight="1" thickBot="1" x14ac:dyDescent="0.25">
      <c r="A66" s="266"/>
      <c r="B66" s="267"/>
      <c r="C66" s="243" t="str">
        <f>Sprachen!L67</f>
        <v>Part name organization</v>
      </c>
      <c r="D66" s="244"/>
      <c r="E66" s="244"/>
      <c r="F66" s="244"/>
      <c r="G66" s="244"/>
      <c r="H66" s="244"/>
      <c r="I66" s="244"/>
      <c r="J66" s="244"/>
      <c r="K66" s="245"/>
      <c r="L66" s="243" t="str">
        <f>Sprachen!L304</f>
        <v>Part Number</v>
      </c>
      <c r="M66" s="244"/>
      <c r="N66" s="244"/>
      <c r="O66" s="244"/>
      <c r="P66" s="245"/>
      <c r="Q66" s="246" t="str">
        <f>Sprachen!L361</f>
        <v>Version / Date</v>
      </c>
      <c r="R66" s="247"/>
      <c r="S66" s="247"/>
      <c r="T66" s="272"/>
      <c r="U66" s="273" t="str">
        <f>Sprachen!L66</f>
        <v>Part name customer</v>
      </c>
      <c r="V66" s="244"/>
      <c r="W66" s="244"/>
      <c r="X66" s="244"/>
      <c r="Y66" s="244"/>
      <c r="Z66" s="244"/>
      <c r="AA66" s="244"/>
      <c r="AB66" s="244"/>
      <c r="AC66" s="244"/>
      <c r="AD66" s="244"/>
      <c r="AE66" s="244"/>
      <c r="AF66" s="244"/>
      <c r="AG66" s="245"/>
      <c r="AH66" s="243" t="str">
        <f>Sprachen!L304</f>
        <v>Part Number</v>
      </c>
      <c r="AI66" s="244"/>
      <c r="AJ66" s="244"/>
      <c r="AK66" s="244"/>
      <c r="AL66" s="245"/>
      <c r="AM66" s="246" t="str">
        <f>Sprachen!L361</f>
        <v>Version / Date</v>
      </c>
      <c r="AN66" s="247"/>
      <c r="AO66" s="247"/>
      <c r="AP66" s="248"/>
      <c r="AR66" s="6"/>
    </row>
    <row r="67" spans="1:44" s="5" customFormat="1" ht="14.1" customHeight="1" x14ac:dyDescent="0.2">
      <c r="A67" s="268"/>
      <c r="B67" s="269"/>
      <c r="C67" s="249"/>
      <c r="D67" s="250"/>
      <c r="E67" s="250"/>
      <c r="F67" s="250"/>
      <c r="G67" s="250"/>
      <c r="H67" s="250"/>
      <c r="I67" s="250"/>
      <c r="J67" s="250"/>
      <c r="K67" s="251"/>
      <c r="L67" s="252"/>
      <c r="M67" s="253"/>
      <c r="N67" s="253"/>
      <c r="O67" s="253"/>
      <c r="P67" s="254"/>
      <c r="Q67" s="249"/>
      <c r="R67" s="250"/>
      <c r="S67" s="250"/>
      <c r="T67" s="255"/>
      <c r="U67" s="256"/>
      <c r="V67" s="250"/>
      <c r="W67" s="250"/>
      <c r="X67" s="250"/>
      <c r="Y67" s="250"/>
      <c r="Z67" s="250"/>
      <c r="AA67" s="250"/>
      <c r="AB67" s="250"/>
      <c r="AC67" s="250"/>
      <c r="AD67" s="250"/>
      <c r="AE67" s="250"/>
      <c r="AF67" s="250"/>
      <c r="AG67" s="251"/>
      <c r="AH67" s="249"/>
      <c r="AI67" s="250"/>
      <c r="AJ67" s="250"/>
      <c r="AK67" s="250"/>
      <c r="AL67" s="251"/>
      <c r="AM67" s="249"/>
      <c r="AN67" s="250"/>
      <c r="AO67" s="250"/>
      <c r="AP67" s="257"/>
      <c r="AQ67" s="5">
        <f t="shared" ref="AQ67:AQ73" si="2">COUNTA(C67:AP67)</f>
        <v>0</v>
      </c>
      <c r="AR67" s="6"/>
    </row>
    <row r="68" spans="1:44" s="5" customFormat="1" ht="14.1" customHeight="1" x14ac:dyDescent="0.2">
      <c r="A68" s="268"/>
      <c r="B68" s="269"/>
      <c r="C68" s="274"/>
      <c r="D68" s="275"/>
      <c r="E68" s="275"/>
      <c r="F68" s="275"/>
      <c r="G68" s="275"/>
      <c r="H68" s="275"/>
      <c r="I68" s="275"/>
      <c r="J68" s="275"/>
      <c r="K68" s="276"/>
      <c r="L68" s="274"/>
      <c r="M68" s="275"/>
      <c r="N68" s="275"/>
      <c r="O68" s="275"/>
      <c r="P68" s="276"/>
      <c r="Q68" s="274"/>
      <c r="R68" s="275"/>
      <c r="S68" s="275"/>
      <c r="T68" s="277"/>
      <c r="U68" s="278"/>
      <c r="V68" s="275"/>
      <c r="W68" s="275"/>
      <c r="X68" s="275"/>
      <c r="Y68" s="275"/>
      <c r="Z68" s="275"/>
      <c r="AA68" s="275"/>
      <c r="AB68" s="275"/>
      <c r="AC68" s="275"/>
      <c r="AD68" s="275"/>
      <c r="AE68" s="275"/>
      <c r="AF68" s="275"/>
      <c r="AG68" s="276"/>
      <c r="AH68" s="274"/>
      <c r="AI68" s="275"/>
      <c r="AJ68" s="275"/>
      <c r="AK68" s="275"/>
      <c r="AL68" s="276"/>
      <c r="AM68" s="274"/>
      <c r="AN68" s="275"/>
      <c r="AO68" s="275"/>
      <c r="AP68" s="279"/>
      <c r="AQ68" s="5">
        <f t="shared" si="2"/>
        <v>0</v>
      </c>
      <c r="AR68" s="6"/>
    </row>
    <row r="69" spans="1:44" s="5" customFormat="1" ht="14.1" customHeight="1" x14ac:dyDescent="0.2">
      <c r="A69" s="268"/>
      <c r="B69" s="269"/>
      <c r="C69" s="274"/>
      <c r="D69" s="275"/>
      <c r="E69" s="275"/>
      <c r="F69" s="275"/>
      <c r="G69" s="275"/>
      <c r="H69" s="275"/>
      <c r="I69" s="275"/>
      <c r="J69" s="275"/>
      <c r="K69" s="276"/>
      <c r="L69" s="274"/>
      <c r="M69" s="275"/>
      <c r="N69" s="275"/>
      <c r="O69" s="275"/>
      <c r="P69" s="276"/>
      <c r="Q69" s="274"/>
      <c r="R69" s="275"/>
      <c r="S69" s="275"/>
      <c r="T69" s="277"/>
      <c r="U69" s="278"/>
      <c r="V69" s="275"/>
      <c r="W69" s="275"/>
      <c r="X69" s="275"/>
      <c r="Y69" s="275"/>
      <c r="Z69" s="275"/>
      <c r="AA69" s="275"/>
      <c r="AB69" s="275"/>
      <c r="AC69" s="275"/>
      <c r="AD69" s="275"/>
      <c r="AE69" s="275"/>
      <c r="AF69" s="275"/>
      <c r="AG69" s="276"/>
      <c r="AH69" s="274"/>
      <c r="AI69" s="275"/>
      <c r="AJ69" s="275"/>
      <c r="AK69" s="275"/>
      <c r="AL69" s="276"/>
      <c r="AM69" s="274"/>
      <c r="AN69" s="275"/>
      <c r="AO69" s="275"/>
      <c r="AP69" s="279"/>
      <c r="AQ69" s="5">
        <f t="shared" si="2"/>
        <v>0</v>
      </c>
      <c r="AR69" s="6"/>
    </row>
    <row r="70" spans="1:44" s="5" customFormat="1" ht="14.1" customHeight="1" x14ac:dyDescent="0.2">
      <c r="A70" s="268"/>
      <c r="B70" s="269"/>
      <c r="C70" s="274"/>
      <c r="D70" s="275"/>
      <c r="E70" s="275"/>
      <c r="F70" s="275"/>
      <c r="G70" s="275"/>
      <c r="H70" s="275"/>
      <c r="I70" s="275"/>
      <c r="J70" s="275"/>
      <c r="K70" s="276"/>
      <c r="L70" s="274"/>
      <c r="M70" s="275"/>
      <c r="N70" s="275"/>
      <c r="O70" s="275"/>
      <c r="P70" s="276"/>
      <c r="Q70" s="274"/>
      <c r="R70" s="275"/>
      <c r="S70" s="275"/>
      <c r="T70" s="277"/>
      <c r="U70" s="278"/>
      <c r="V70" s="275"/>
      <c r="W70" s="275"/>
      <c r="X70" s="275"/>
      <c r="Y70" s="275"/>
      <c r="Z70" s="275"/>
      <c r="AA70" s="275"/>
      <c r="AB70" s="275"/>
      <c r="AC70" s="275"/>
      <c r="AD70" s="275"/>
      <c r="AE70" s="275"/>
      <c r="AF70" s="275"/>
      <c r="AG70" s="276"/>
      <c r="AH70" s="274"/>
      <c r="AI70" s="275"/>
      <c r="AJ70" s="275"/>
      <c r="AK70" s="275"/>
      <c r="AL70" s="276"/>
      <c r="AM70" s="274"/>
      <c r="AN70" s="275"/>
      <c r="AO70" s="275"/>
      <c r="AP70" s="279"/>
      <c r="AQ70" s="5">
        <f t="shared" si="2"/>
        <v>0</v>
      </c>
      <c r="AR70" s="6"/>
    </row>
    <row r="71" spans="1:44" s="5" customFormat="1" ht="14.1" customHeight="1" x14ac:dyDescent="0.2">
      <c r="A71" s="268"/>
      <c r="B71" s="269"/>
      <c r="C71" s="274"/>
      <c r="D71" s="275"/>
      <c r="E71" s="275"/>
      <c r="F71" s="275"/>
      <c r="G71" s="275"/>
      <c r="H71" s="275"/>
      <c r="I71" s="275"/>
      <c r="J71" s="275"/>
      <c r="K71" s="276"/>
      <c r="L71" s="274"/>
      <c r="M71" s="275"/>
      <c r="N71" s="275"/>
      <c r="O71" s="275"/>
      <c r="P71" s="276"/>
      <c r="Q71" s="274"/>
      <c r="R71" s="275"/>
      <c r="S71" s="275"/>
      <c r="T71" s="277"/>
      <c r="U71" s="278"/>
      <c r="V71" s="275"/>
      <c r="W71" s="275"/>
      <c r="X71" s="275"/>
      <c r="Y71" s="275"/>
      <c r="Z71" s="275"/>
      <c r="AA71" s="275"/>
      <c r="AB71" s="275"/>
      <c r="AC71" s="275"/>
      <c r="AD71" s="275"/>
      <c r="AE71" s="275"/>
      <c r="AF71" s="275"/>
      <c r="AG71" s="276"/>
      <c r="AH71" s="274"/>
      <c r="AI71" s="275"/>
      <c r="AJ71" s="275"/>
      <c r="AK71" s="275"/>
      <c r="AL71" s="276"/>
      <c r="AM71" s="274"/>
      <c r="AN71" s="275"/>
      <c r="AO71" s="275"/>
      <c r="AP71" s="279"/>
      <c r="AQ71" s="5">
        <f t="shared" si="2"/>
        <v>0</v>
      </c>
      <c r="AR71" s="6"/>
    </row>
    <row r="72" spans="1:44" s="5" customFormat="1" ht="14.1" customHeight="1" x14ac:dyDescent="0.2">
      <c r="A72" s="268"/>
      <c r="B72" s="269"/>
      <c r="C72" s="274"/>
      <c r="D72" s="275"/>
      <c r="E72" s="275"/>
      <c r="F72" s="275"/>
      <c r="G72" s="275"/>
      <c r="H72" s="275"/>
      <c r="I72" s="275"/>
      <c r="J72" s="275"/>
      <c r="K72" s="276"/>
      <c r="L72" s="274"/>
      <c r="M72" s="275"/>
      <c r="N72" s="275"/>
      <c r="O72" s="275"/>
      <c r="P72" s="276"/>
      <c r="Q72" s="274"/>
      <c r="R72" s="275"/>
      <c r="S72" s="275"/>
      <c r="T72" s="277"/>
      <c r="U72" s="278"/>
      <c r="V72" s="275"/>
      <c r="W72" s="275"/>
      <c r="X72" s="275"/>
      <c r="Y72" s="275"/>
      <c r="Z72" s="275"/>
      <c r="AA72" s="275"/>
      <c r="AB72" s="275"/>
      <c r="AC72" s="275"/>
      <c r="AD72" s="275"/>
      <c r="AE72" s="275"/>
      <c r="AF72" s="275"/>
      <c r="AG72" s="276"/>
      <c r="AH72" s="274"/>
      <c r="AI72" s="275"/>
      <c r="AJ72" s="275"/>
      <c r="AK72" s="275"/>
      <c r="AL72" s="276"/>
      <c r="AM72" s="274"/>
      <c r="AN72" s="275"/>
      <c r="AO72" s="275"/>
      <c r="AP72" s="279"/>
      <c r="AQ72" s="5">
        <f t="shared" si="2"/>
        <v>0</v>
      </c>
      <c r="AR72" s="6"/>
    </row>
    <row r="73" spans="1:44" s="5" customFormat="1" ht="14.1" customHeight="1" thickBot="1" x14ac:dyDescent="0.25">
      <c r="A73" s="270"/>
      <c r="B73" s="271"/>
      <c r="C73" s="292"/>
      <c r="D73" s="293"/>
      <c r="E73" s="293"/>
      <c r="F73" s="293"/>
      <c r="G73" s="293"/>
      <c r="H73" s="293"/>
      <c r="I73" s="293"/>
      <c r="J73" s="293"/>
      <c r="K73" s="294"/>
      <c r="L73" s="292"/>
      <c r="M73" s="293"/>
      <c r="N73" s="293"/>
      <c r="O73" s="293"/>
      <c r="P73" s="294"/>
      <c r="Q73" s="292"/>
      <c r="R73" s="293"/>
      <c r="S73" s="293"/>
      <c r="T73" s="295"/>
      <c r="U73" s="296"/>
      <c r="V73" s="293"/>
      <c r="W73" s="293"/>
      <c r="X73" s="293"/>
      <c r="Y73" s="293"/>
      <c r="Z73" s="293"/>
      <c r="AA73" s="293"/>
      <c r="AB73" s="293"/>
      <c r="AC73" s="293"/>
      <c r="AD73" s="293"/>
      <c r="AE73" s="293"/>
      <c r="AF73" s="293"/>
      <c r="AG73" s="294"/>
      <c r="AH73" s="292"/>
      <c r="AI73" s="293"/>
      <c r="AJ73" s="293"/>
      <c r="AK73" s="293"/>
      <c r="AL73" s="294"/>
      <c r="AM73" s="292"/>
      <c r="AN73" s="293"/>
      <c r="AO73" s="293"/>
      <c r="AP73" s="297"/>
      <c r="AQ73" s="5">
        <f t="shared" si="2"/>
        <v>0</v>
      </c>
      <c r="AR73" s="6"/>
    </row>
    <row r="74" spans="1:44" s="5" customFormat="1" thickTop="1" thickBot="1" x14ac:dyDescent="0.25">
      <c r="A74" s="173" t="str">
        <f>Sprachen!L159</f>
        <v>Reason for report creation</v>
      </c>
      <c r="B74" s="174"/>
      <c r="C74" s="174"/>
      <c r="D74" s="174"/>
      <c r="E74" s="174"/>
      <c r="F74" s="174"/>
      <c r="G74" s="174"/>
      <c r="H74" s="174"/>
      <c r="I74" s="174"/>
      <c r="J74" s="174"/>
      <c r="K74" s="174"/>
      <c r="L74" s="174"/>
      <c r="M74" s="174"/>
      <c r="N74" s="174"/>
      <c r="O74" s="174"/>
      <c r="P74" s="174"/>
      <c r="Q74" s="174"/>
      <c r="R74" s="174"/>
      <c r="S74" s="174"/>
      <c r="T74" s="174"/>
      <c r="U74" s="174"/>
      <c r="V74" s="174"/>
      <c r="W74" s="174"/>
      <c r="X74" s="174"/>
      <c r="Y74" s="174"/>
      <c r="Z74" s="174"/>
      <c r="AA74" s="174"/>
      <c r="AB74" s="174"/>
      <c r="AC74" s="174"/>
      <c r="AD74" s="174"/>
      <c r="AE74" s="174"/>
      <c r="AF74" s="174"/>
      <c r="AG74" s="174"/>
      <c r="AH74" s="174"/>
      <c r="AI74" s="174"/>
      <c r="AJ74" s="174"/>
      <c r="AK74" s="174"/>
      <c r="AL74" s="174"/>
      <c r="AM74" s="174"/>
      <c r="AN74" s="174"/>
      <c r="AO74" s="174"/>
      <c r="AP74" s="175"/>
      <c r="AR74" s="6"/>
    </row>
    <row r="75" spans="1:44" ht="15" thickTop="1" x14ac:dyDescent="0.2">
      <c r="A75" s="300" t="str">
        <f>Sprachen!L159</f>
        <v>Reason for report creation</v>
      </c>
      <c r="B75" s="301"/>
      <c r="C75" s="301"/>
      <c r="D75" s="301"/>
      <c r="E75" s="301"/>
      <c r="F75" s="301"/>
      <c r="G75" s="301"/>
      <c r="H75" s="301"/>
      <c r="I75" s="301"/>
      <c r="J75" s="301"/>
      <c r="K75" s="301"/>
      <c r="L75" s="301"/>
      <c r="M75" s="301"/>
      <c r="N75" s="301"/>
      <c r="O75" s="301"/>
      <c r="P75" s="301"/>
      <c r="Q75" s="301"/>
      <c r="R75" s="301"/>
      <c r="S75" s="301"/>
      <c r="T75" s="302"/>
      <c r="U75" s="303" t="str">
        <f>Sprachen!L55</f>
        <v>Trigger of PPA procedure</v>
      </c>
      <c r="V75" s="304"/>
      <c r="W75" s="304"/>
      <c r="X75" s="304"/>
      <c r="Y75" s="304"/>
      <c r="Z75" s="304"/>
      <c r="AA75" s="304"/>
      <c r="AB75" s="304"/>
      <c r="AC75" s="304"/>
      <c r="AD75" s="304"/>
      <c r="AE75" s="304"/>
      <c r="AF75" s="304"/>
      <c r="AG75" s="304"/>
      <c r="AH75" s="304"/>
      <c r="AI75" s="304"/>
      <c r="AJ75" s="304"/>
      <c r="AK75" s="304"/>
      <c r="AL75" s="304"/>
      <c r="AM75" s="304"/>
      <c r="AN75" s="304"/>
      <c r="AO75" s="304"/>
      <c r="AP75" s="305"/>
    </row>
    <row r="76" spans="1:44" ht="15" x14ac:dyDescent="0.2">
      <c r="A76" s="306"/>
      <c r="B76" s="307"/>
      <c r="C76" s="308" t="str">
        <f>Sprachen!L71</f>
        <v>Report on production process and product approval (PPA)</v>
      </c>
      <c r="D76" s="308"/>
      <c r="E76" s="308"/>
      <c r="F76" s="308"/>
      <c r="G76" s="308"/>
      <c r="H76" s="308"/>
      <c r="I76" s="308"/>
      <c r="J76" s="308"/>
      <c r="K76" s="308"/>
      <c r="L76" s="308"/>
      <c r="M76" s="308"/>
      <c r="N76" s="308"/>
      <c r="O76" s="308"/>
      <c r="P76" s="308"/>
      <c r="Q76" s="308"/>
      <c r="R76" s="308"/>
      <c r="S76" s="308"/>
      <c r="T76" s="309"/>
      <c r="U76" s="306"/>
      <c r="V76" s="307"/>
      <c r="W76" s="55"/>
      <c r="X76" s="310" t="str">
        <f>Sprachen!L218</f>
        <v>Sample presentation</v>
      </c>
      <c r="Y76" s="310"/>
      <c r="Z76" s="310"/>
      <c r="AA76" s="310"/>
      <c r="AB76" s="310"/>
      <c r="AC76" s="310"/>
      <c r="AD76" s="310"/>
      <c r="AE76" s="310"/>
      <c r="AF76" s="310"/>
      <c r="AG76" s="310"/>
      <c r="AH76" s="310"/>
      <c r="AI76" s="310"/>
      <c r="AJ76" s="310"/>
      <c r="AK76" s="310"/>
      <c r="AL76" s="310"/>
      <c r="AM76" s="310"/>
      <c r="AN76" s="310"/>
      <c r="AO76" s="310"/>
      <c r="AP76" s="311"/>
      <c r="AQ76">
        <f>COUNTIF(A76:B78,"X")</f>
        <v>0</v>
      </c>
    </row>
    <row r="77" spans="1:44" ht="15" x14ac:dyDescent="0.2">
      <c r="A77" s="306"/>
      <c r="B77" s="307"/>
      <c r="C77" s="308" t="str">
        <f>Sprachen!L72</f>
        <v>Report on other samples</v>
      </c>
      <c r="D77" s="308"/>
      <c r="E77" s="308"/>
      <c r="F77" s="308"/>
      <c r="G77" s="308"/>
      <c r="H77" s="308"/>
      <c r="I77" s="308"/>
      <c r="J77" s="308"/>
      <c r="K77" s="308"/>
      <c r="L77" s="308"/>
      <c r="M77" s="308"/>
      <c r="N77" s="308"/>
      <c r="O77" s="308"/>
      <c r="P77" s="308"/>
      <c r="Q77" s="308"/>
      <c r="R77" s="308"/>
      <c r="S77" s="308"/>
      <c r="T77" s="309"/>
      <c r="U77" s="306"/>
      <c r="V77" s="307"/>
      <c r="W77" s="55"/>
      <c r="X77" s="310" t="str">
        <f>Sprachen!L239</f>
        <v>New part</v>
      </c>
      <c r="Y77" s="310"/>
      <c r="Z77" s="310"/>
      <c r="AA77" s="310"/>
      <c r="AB77" s="310"/>
      <c r="AC77" s="310"/>
      <c r="AD77" s="310"/>
      <c r="AE77" s="310"/>
      <c r="AF77" s="310"/>
      <c r="AG77" s="310"/>
      <c r="AH77" s="310"/>
      <c r="AI77" s="310"/>
      <c r="AJ77" s="310"/>
      <c r="AK77" s="310"/>
      <c r="AL77" s="310"/>
      <c r="AM77" s="310"/>
      <c r="AN77" s="310"/>
      <c r="AO77" s="310"/>
      <c r="AP77" s="311"/>
    </row>
    <row r="78" spans="1:44" ht="15.75" thickBot="1" x14ac:dyDescent="0.25">
      <c r="A78" s="315"/>
      <c r="B78" s="316"/>
      <c r="C78" s="317" t="str">
        <f>Sprachen!L301</f>
        <v>Requalification</v>
      </c>
      <c r="D78" s="317"/>
      <c r="E78" s="317"/>
      <c r="F78" s="317"/>
      <c r="G78" s="317"/>
      <c r="H78" s="317"/>
      <c r="I78" s="317"/>
      <c r="J78" s="317"/>
      <c r="K78" s="317"/>
      <c r="L78" s="317"/>
      <c r="M78" s="317"/>
      <c r="N78" s="317"/>
      <c r="O78" s="317"/>
      <c r="P78" s="317"/>
      <c r="Q78" s="317"/>
      <c r="R78" s="317"/>
      <c r="S78" s="317"/>
      <c r="T78" s="318"/>
      <c r="U78" s="306"/>
      <c r="V78" s="307"/>
      <c r="W78" s="55"/>
      <c r="X78" s="310" t="str">
        <f>Sprachen!L36</f>
        <v>Changes to product</v>
      </c>
      <c r="Y78" s="310"/>
      <c r="Z78" s="310"/>
      <c r="AA78" s="310"/>
      <c r="AB78" s="310"/>
      <c r="AC78" s="310"/>
      <c r="AD78" s="310"/>
      <c r="AE78" s="310"/>
      <c r="AF78" s="310"/>
      <c r="AG78" s="310"/>
      <c r="AH78" s="310"/>
      <c r="AI78" s="310"/>
      <c r="AJ78" s="310"/>
      <c r="AK78" s="310"/>
      <c r="AL78" s="310"/>
      <c r="AM78" s="310"/>
      <c r="AN78" s="310"/>
      <c r="AO78" s="310"/>
      <c r="AP78" s="311"/>
    </row>
    <row r="79" spans="1:44" ht="15.75" thickTop="1" x14ac:dyDescent="0.2">
      <c r="A79" s="300" t="str">
        <f>Sprachen!L345</f>
        <v>Submission of PPA documents</v>
      </c>
      <c r="B79" s="301"/>
      <c r="C79" s="301"/>
      <c r="D79" s="301"/>
      <c r="E79" s="301"/>
      <c r="F79" s="301"/>
      <c r="G79" s="301"/>
      <c r="H79" s="301"/>
      <c r="I79" s="301"/>
      <c r="J79" s="301"/>
      <c r="K79" s="301"/>
      <c r="L79" s="301"/>
      <c r="M79" s="301"/>
      <c r="N79" s="301"/>
      <c r="O79" s="301"/>
      <c r="P79" s="301"/>
      <c r="Q79" s="301"/>
      <c r="R79" s="301"/>
      <c r="S79" s="301"/>
      <c r="T79" s="302"/>
      <c r="U79" s="306"/>
      <c r="V79" s="307"/>
      <c r="W79" s="55"/>
      <c r="X79" s="310" t="str">
        <f>Sprachen!L37</f>
        <v>Changes to production process</v>
      </c>
      <c r="Y79" s="310"/>
      <c r="Z79" s="310"/>
      <c r="AA79" s="310"/>
      <c r="AB79" s="310"/>
      <c r="AC79" s="310"/>
      <c r="AD79" s="310"/>
      <c r="AE79" s="310"/>
      <c r="AF79" s="310"/>
      <c r="AG79" s="310"/>
      <c r="AH79" s="310"/>
      <c r="AI79" s="310"/>
      <c r="AJ79" s="310"/>
      <c r="AK79" s="310"/>
      <c r="AL79" s="310"/>
      <c r="AM79" s="310"/>
      <c r="AN79" s="310"/>
      <c r="AO79" s="310"/>
      <c r="AP79" s="311"/>
      <c r="AQ79">
        <f>COUNTIF(U76:V82,"X")</f>
        <v>0</v>
      </c>
    </row>
    <row r="80" spans="1:44" ht="15" x14ac:dyDescent="0.2">
      <c r="A80" s="306"/>
      <c r="B80" s="307"/>
      <c r="C80" s="308" t="str">
        <f>Sprachen!L258</f>
        <v>PDF format</v>
      </c>
      <c r="D80" s="308"/>
      <c r="E80" s="308"/>
      <c r="F80" s="308"/>
      <c r="G80" s="308"/>
      <c r="H80" s="308"/>
      <c r="I80" s="308"/>
      <c r="J80" s="308"/>
      <c r="K80" s="314"/>
      <c r="L80" s="307"/>
      <c r="M80" s="312" t="str">
        <f>Sprachen!L256</f>
        <v>Original</v>
      </c>
      <c r="N80" s="310"/>
      <c r="O80" s="310"/>
      <c r="P80" s="310"/>
      <c r="Q80" s="310"/>
      <c r="R80" s="310"/>
      <c r="S80" s="310"/>
      <c r="T80" s="313"/>
      <c r="U80" s="306"/>
      <c r="V80" s="307"/>
      <c r="W80" s="55"/>
      <c r="X80" s="310" t="str">
        <f>Sprachen!L35</f>
        <v>Change to supply chain</v>
      </c>
      <c r="Y80" s="310"/>
      <c r="Z80" s="310"/>
      <c r="AA80" s="310"/>
      <c r="AB80" s="310"/>
      <c r="AC80" s="310"/>
      <c r="AD80" s="310"/>
      <c r="AE80" s="310"/>
      <c r="AF80" s="310"/>
      <c r="AG80" s="310"/>
      <c r="AH80" s="310"/>
      <c r="AI80" s="310"/>
      <c r="AJ80" s="310"/>
      <c r="AK80" s="310"/>
      <c r="AL80" s="310"/>
      <c r="AM80" s="310"/>
      <c r="AN80" s="310"/>
      <c r="AO80" s="310"/>
      <c r="AP80" s="311"/>
    </row>
    <row r="81" spans="1:52" ht="15" x14ac:dyDescent="0.2">
      <c r="A81" s="306"/>
      <c r="B81" s="307"/>
      <c r="C81" s="308" t="str">
        <f>Sprachen!L262</f>
        <v>Portal</v>
      </c>
      <c r="D81" s="308"/>
      <c r="E81" s="308"/>
      <c r="F81" s="308"/>
      <c r="G81" s="308"/>
      <c r="H81" s="308"/>
      <c r="I81" s="308"/>
      <c r="J81" s="308"/>
      <c r="K81" s="307"/>
      <c r="L81" s="307"/>
      <c r="M81" s="312" t="str">
        <f>Sprachen!L257</f>
        <v>Paper form</v>
      </c>
      <c r="N81" s="310"/>
      <c r="O81" s="310"/>
      <c r="P81" s="310"/>
      <c r="Q81" s="310"/>
      <c r="R81" s="310"/>
      <c r="S81" s="310"/>
      <c r="T81" s="313"/>
      <c r="U81" s="306"/>
      <c r="V81" s="307"/>
      <c r="W81" s="55"/>
      <c r="X81" s="310" t="str">
        <f>Sprachen!L373</f>
        <v>Re-use &gt; 12 months standstill</v>
      </c>
      <c r="Y81" s="310"/>
      <c r="Z81" s="310"/>
      <c r="AA81" s="310"/>
      <c r="AB81" s="310"/>
      <c r="AC81" s="310"/>
      <c r="AD81" s="310"/>
      <c r="AE81" s="310"/>
      <c r="AF81" s="310"/>
      <c r="AG81" s="310"/>
      <c r="AH81" s="310"/>
      <c r="AI81" s="310"/>
      <c r="AJ81" s="310"/>
      <c r="AK81" s="310"/>
      <c r="AL81" s="310"/>
      <c r="AM81" s="310"/>
      <c r="AN81" s="310"/>
      <c r="AO81" s="310"/>
      <c r="AP81" s="311"/>
    </row>
    <row r="82" spans="1:52" ht="15.75" thickBot="1" x14ac:dyDescent="0.25">
      <c r="A82" s="306"/>
      <c r="B82" s="307"/>
      <c r="C82" s="344" t="str">
        <f>Sprachen!L327</f>
        <v>Other</v>
      </c>
      <c r="D82" s="345"/>
      <c r="E82" s="345"/>
      <c r="F82" s="345"/>
      <c r="G82" s="346"/>
      <c r="H82" s="346"/>
      <c r="I82" s="346"/>
      <c r="J82" s="346"/>
      <c r="K82" s="346"/>
      <c r="L82" s="346"/>
      <c r="M82" s="346"/>
      <c r="N82" s="346"/>
      <c r="O82" s="346"/>
      <c r="P82" s="346"/>
      <c r="Q82" s="346"/>
      <c r="R82" s="346"/>
      <c r="S82" s="346"/>
      <c r="T82" s="347"/>
      <c r="U82" s="348"/>
      <c r="V82" s="349"/>
      <c r="W82" s="56"/>
      <c r="X82" s="350" t="str">
        <f>Sprachen!L24</f>
        <v>Updated PPA documentation</v>
      </c>
      <c r="Y82" s="350"/>
      <c r="Z82" s="350"/>
      <c r="AA82" s="350"/>
      <c r="AB82" s="350"/>
      <c r="AC82" s="350"/>
      <c r="AD82" s="350"/>
      <c r="AE82" s="350"/>
      <c r="AF82" s="350"/>
      <c r="AG82" s="350"/>
      <c r="AH82" s="350"/>
      <c r="AI82" s="350"/>
      <c r="AJ82" s="350"/>
      <c r="AK82" s="350"/>
      <c r="AL82" s="350"/>
      <c r="AM82" s="350"/>
      <c r="AN82" s="350"/>
      <c r="AO82" s="350"/>
      <c r="AP82" s="351"/>
      <c r="AQ82">
        <f>COUNTIF(A80:B82,"X")+COUNTIF(K80:L81,"X")</f>
        <v>0</v>
      </c>
    </row>
    <row r="83" spans="1:52" ht="15.75" thickTop="1" thickBot="1" x14ac:dyDescent="0.25">
      <c r="A83" s="173" t="str">
        <f>Sprachen!L346</f>
        <v>PPA procedure submission language</v>
      </c>
      <c r="B83" s="174"/>
      <c r="C83" s="174"/>
      <c r="D83" s="174"/>
      <c r="E83" s="174"/>
      <c r="F83" s="174"/>
      <c r="G83" s="174"/>
      <c r="H83" s="174"/>
      <c r="I83" s="174"/>
      <c r="J83" s="174"/>
      <c r="K83" s="174"/>
      <c r="L83" s="174"/>
      <c r="M83" s="174"/>
      <c r="N83" s="174"/>
      <c r="O83" s="174"/>
      <c r="P83" s="174"/>
      <c r="Q83" s="174"/>
      <c r="R83" s="174"/>
      <c r="S83" s="174"/>
      <c r="T83" s="174"/>
      <c r="U83" s="174"/>
      <c r="V83" s="174"/>
      <c r="W83" s="174"/>
      <c r="X83" s="174"/>
      <c r="Y83" s="174"/>
      <c r="Z83" s="174"/>
      <c r="AA83" s="174"/>
      <c r="AB83" s="174"/>
      <c r="AC83" s="174"/>
      <c r="AD83" s="174"/>
      <c r="AE83" s="174"/>
      <c r="AF83" s="174"/>
      <c r="AG83" s="174"/>
      <c r="AH83" s="174"/>
      <c r="AI83" s="174"/>
      <c r="AJ83" s="174"/>
      <c r="AK83" s="174"/>
      <c r="AL83" s="174"/>
      <c r="AM83" s="174"/>
      <c r="AN83" s="174"/>
      <c r="AO83" s="174"/>
      <c r="AP83" s="175"/>
    </row>
    <row r="84" spans="1:52" ht="16.5" thickTop="1" thickBot="1" x14ac:dyDescent="0.25">
      <c r="A84" s="57"/>
      <c r="B84" s="58"/>
      <c r="C84" s="326"/>
      <c r="D84" s="326"/>
      <c r="E84" s="326"/>
      <c r="F84" s="326"/>
      <c r="G84" s="326"/>
      <c r="H84" s="326"/>
      <c r="I84" s="326"/>
      <c r="J84" s="326"/>
      <c r="K84" s="326"/>
      <c r="L84" s="326"/>
      <c r="M84" s="326"/>
      <c r="N84" s="326"/>
      <c r="O84" s="326"/>
      <c r="P84" s="326"/>
      <c r="Q84" s="326"/>
      <c r="R84" s="326"/>
      <c r="S84" s="326"/>
      <c r="T84" s="326"/>
      <c r="U84" s="326"/>
      <c r="V84" s="326"/>
      <c r="W84" s="326"/>
      <c r="X84" s="326"/>
      <c r="Y84" s="326"/>
      <c r="Z84" s="326"/>
      <c r="AA84" s="326"/>
      <c r="AB84" s="326"/>
      <c r="AC84" s="326"/>
      <c r="AD84" s="326"/>
      <c r="AE84" s="326"/>
      <c r="AF84" s="326"/>
      <c r="AG84" s="326"/>
      <c r="AH84" s="326"/>
      <c r="AI84" s="326"/>
      <c r="AJ84" s="326"/>
      <c r="AK84" s="326"/>
      <c r="AL84" s="326"/>
      <c r="AM84" s="326"/>
      <c r="AN84" s="326"/>
      <c r="AO84" s="326"/>
      <c r="AP84" s="327"/>
    </row>
    <row r="85" spans="1:52" s="5" customFormat="1" thickTop="1" thickBot="1" x14ac:dyDescent="0.25">
      <c r="A85" s="173" t="str">
        <f>Sprachen!L156</f>
        <v>Stepped PPA procedure</v>
      </c>
      <c r="B85" s="174"/>
      <c r="C85" s="174"/>
      <c r="D85" s="174"/>
      <c r="E85" s="174"/>
      <c r="F85" s="174"/>
      <c r="G85" s="174"/>
      <c r="H85" s="174"/>
      <c r="I85" s="174"/>
      <c r="J85" s="174"/>
      <c r="K85" s="174"/>
      <c r="L85" s="174"/>
      <c r="M85" s="174"/>
      <c r="N85" s="174"/>
      <c r="O85" s="174"/>
      <c r="P85" s="174"/>
      <c r="Q85" s="174"/>
      <c r="R85" s="174"/>
      <c r="S85" s="174"/>
      <c r="T85" s="174"/>
      <c r="U85" s="174"/>
      <c r="V85" s="174"/>
      <c r="W85" s="174"/>
      <c r="X85" s="174"/>
      <c r="Y85" s="174"/>
      <c r="Z85" s="174"/>
      <c r="AA85" s="174"/>
      <c r="AB85" s="174"/>
      <c r="AC85" s="174"/>
      <c r="AD85" s="174"/>
      <c r="AE85" s="174"/>
      <c r="AF85" s="174"/>
      <c r="AG85" s="174"/>
      <c r="AH85" s="174"/>
      <c r="AI85" s="174"/>
      <c r="AJ85" s="174"/>
      <c r="AK85" s="174"/>
      <c r="AL85" s="174"/>
      <c r="AM85" s="174"/>
      <c r="AN85" s="174"/>
      <c r="AO85" s="174"/>
      <c r="AP85" s="175"/>
      <c r="AR85" s="6"/>
    </row>
    <row r="86" spans="1:52" ht="25.5" customHeight="1" thickTop="1" thickBot="1" x14ac:dyDescent="0.25">
      <c r="A86" s="328"/>
      <c r="B86" s="329"/>
      <c r="C86" s="330" t="str">
        <f>Sprachen!L157</f>
        <v>Step PPA procedure (please arrange below, specify the dates of the individual PPA steps, and plan the necessary documents for each operation)</v>
      </c>
      <c r="D86" s="330"/>
      <c r="E86" s="330"/>
      <c r="F86" s="330"/>
      <c r="G86" s="330"/>
      <c r="H86" s="330"/>
      <c r="I86" s="330"/>
      <c r="J86" s="330"/>
      <c r="K86" s="330"/>
      <c r="L86" s="330"/>
      <c r="M86" s="330"/>
      <c r="N86" s="330"/>
      <c r="O86" s="330"/>
      <c r="P86" s="330"/>
      <c r="Q86" s="330"/>
      <c r="R86" s="330"/>
      <c r="S86" s="330"/>
      <c r="T86" s="330"/>
      <c r="U86" s="330"/>
      <c r="V86" s="330"/>
      <c r="W86" s="330"/>
      <c r="X86" s="330"/>
      <c r="Y86" s="330"/>
      <c r="Z86" s="330"/>
      <c r="AA86" s="330"/>
      <c r="AB86" s="330"/>
      <c r="AC86" s="330"/>
      <c r="AD86" s="330"/>
      <c r="AE86" s="330"/>
      <c r="AF86" s="330"/>
      <c r="AG86" s="330"/>
      <c r="AH86" s="330"/>
      <c r="AI86" s="330"/>
      <c r="AJ86" s="330"/>
      <c r="AK86" s="330"/>
      <c r="AL86" s="330"/>
      <c r="AM86" s="330"/>
      <c r="AN86" s="330"/>
      <c r="AO86" s="330"/>
      <c r="AP86" s="331"/>
    </row>
    <row r="87" spans="1:52" ht="15" thickBot="1" x14ac:dyDescent="0.25">
      <c r="A87" s="59"/>
      <c r="B87" s="60"/>
      <c r="C87" s="332" t="str">
        <f>Sprachen!L60</f>
        <v>Reason for stepped PPA procedure</v>
      </c>
      <c r="D87" s="333"/>
      <c r="E87" s="333"/>
      <c r="F87" s="333"/>
      <c r="G87" s="333"/>
      <c r="H87" s="333"/>
      <c r="I87" s="333"/>
      <c r="J87" s="333"/>
      <c r="K87" s="333"/>
      <c r="L87" s="333"/>
      <c r="M87" s="333"/>
      <c r="N87" s="333"/>
      <c r="O87" s="333"/>
      <c r="P87" s="333"/>
      <c r="Q87" s="333"/>
      <c r="R87" s="333"/>
      <c r="S87" s="333"/>
      <c r="T87" s="333"/>
      <c r="U87" s="333"/>
      <c r="V87" s="333"/>
      <c r="W87" s="333"/>
      <c r="X87" s="333"/>
      <c r="Y87" s="333"/>
      <c r="Z87" s="333"/>
      <c r="AA87" s="333"/>
      <c r="AB87" s="333"/>
      <c r="AC87" s="333"/>
      <c r="AD87" s="333"/>
      <c r="AE87" s="333"/>
      <c r="AF87" s="333"/>
      <c r="AG87" s="333"/>
      <c r="AH87" s="333"/>
      <c r="AI87" s="333"/>
      <c r="AJ87" s="333"/>
      <c r="AK87" s="333"/>
      <c r="AL87" s="333"/>
      <c r="AM87" s="333"/>
      <c r="AN87" s="333"/>
      <c r="AO87" s="333"/>
      <c r="AP87" s="334"/>
      <c r="AZ87" s="10"/>
    </row>
    <row r="88" spans="1:52" x14ac:dyDescent="0.2">
      <c r="A88" s="59"/>
      <c r="B88" s="60"/>
      <c r="C88" s="335"/>
      <c r="D88" s="336"/>
      <c r="E88" s="336"/>
      <c r="F88" s="336"/>
      <c r="G88" s="336"/>
      <c r="H88" s="336"/>
      <c r="I88" s="336"/>
      <c r="J88" s="336"/>
      <c r="K88" s="336"/>
      <c r="L88" s="336"/>
      <c r="M88" s="336"/>
      <c r="N88" s="336"/>
      <c r="O88" s="336"/>
      <c r="P88" s="336"/>
      <c r="Q88" s="336"/>
      <c r="R88" s="336"/>
      <c r="S88" s="336"/>
      <c r="T88" s="336"/>
      <c r="U88" s="336"/>
      <c r="V88" s="336"/>
      <c r="W88" s="336"/>
      <c r="X88" s="336"/>
      <c r="Y88" s="336"/>
      <c r="Z88" s="336"/>
      <c r="AA88" s="336"/>
      <c r="AB88" s="336"/>
      <c r="AC88" s="336"/>
      <c r="AD88" s="336"/>
      <c r="AE88" s="336"/>
      <c r="AF88" s="336"/>
      <c r="AG88" s="336"/>
      <c r="AH88" s="336"/>
      <c r="AI88" s="336"/>
      <c r="AJ88" s="336"/>
      <c r="AK88" s="336"/>
      <c r="AL88" s="336"/>
      <c r="AM88" s="336"/>
      <c r="AN88" s="336"/>
      <c r="AO88" s="336"/>
      <c r="AP88" s="337"/>
    </row>
    <row r="89" spans="1:52" x14ac:dyDescent="0.2">
      <c r="A89" s="59"/>
      <c r="B89" s="60"/>
      <c r="C89" s="338"/>
      <c r="D89" s="339"/>
      <c r="E89" s="339"/>
      <c r="F89" s="339"/>
      <c r="G89" s="339"/>
      <c r="H89" s="339"/>
      <c r="I89" s="339"/>
      <c r="J89" s="339"/>
      <c r="K89" s="339"/>
      <c r="L89" s="339"/>
      <c r="M89" s="339"/>
      <c r="N89" s="339"/>
      <c r="O89" s="339"/>
      <c r="P89" s="339"/>
      <c r="Q89" s="339"/>
      <c r="R89" s="339"/>
      <c r="S89" s="339"/>
      <c r="T89" s="339"/>
      <c r="U89" s="339"/>
      <c r="V89" s="339"/>
      <c r="W89" s="339"/>
      <c r="X89" s="339"/>
      <c r="Y89" s="339"/>
      <c r="Z89" s="339"/>
      <c r="AA89" s="339"/>
      <c r="AB89" s="339"/>
      <c r="AC89" s="339"/>
      <c r="AD89" s="339"/>
      <c r="AE89" s="339"/>
      <c r="AF89" s="339"/>
      <c r="AG89" s="339"/>
      <c r="AH89" s="339"/>
      <c r="AI89" s="339"/>
      <c r="AJ89" s="339"/>
      <c r="AK89" s="339"/>
      <c r="AL89" s="339"/>
      <c r="AM89" s="339"/>
      <c r="AN89" s="339"/>
      <c r="AO89" s="339"/>
      <c r="AP89" s="340"/>
    </row>
    <row r="90" spans="1:52" x14ac:dyDescent="0.2">
      <c r="A90" s="59"/>
      <c r="B90" s="60"/>
      <c r="C90" s="338"/>
      <c r="D90" s="339"/>
      <c r="E90" s="339"/>
      <c r="F90" s="339"/>
      <c r="G90" s="339"/>
      <c r="H90" s="339"/>
      <c r="I90" s="339"/>
      <c r="J90" s="339"/>
      <c r="K90" s="339"/>
      <c r="L90" s="339"/>
      <c r="M90" s="339"/>
      <c r="N90" s="339"/>
      <c r="O90" s="339"/>
      <c r="P90" s="339"/>
      <c r="Q90" s="339"/>
      <c r="R90" s="339"/>
      <c r="S90" s="339"/>
      <c r="T90" s="339"/>
      <c r="U90" s="339"/>
      <c r="V90" s="339"/>
      <c r="W90" s="339"/>
      <c r="X90" s="339"/>
      <c r="Y90" s="339"/>
      <c r="Z90" s="339"/>
      <c r="AA90" s="339"/>
      <c r="AB90" s="339"/>
      <c r="AC90" s="339"/>
      <c r="AD90" s="339"/>
      <c r="AE90" s="339"/>
      <c r="AF90" s="339"/>
      <c r="AG90" s="339"/>
      <c r="AH90" s="339"/>
      <c r="AI90" s="339"/>
      <c r="AJ90" s="339"/>
      <c r="AK90" s="339"/>
      <c r="AL90" s="339"/>
      <c r="AM90" s="339"/>
      <c r="AN90" s="339"/>
      <c r="AO90" s="339"/>
      <c r="AP90" s="340"/>
    </row>
    <row r="91" spans="1:52" x14ac:dyDescent="0.2">
      <c r="A91" s="59"/>
      <c r="B91" s="60"/>
      <c r="C91" s="338"/>
      <c r="D91" s="339"/>
      <c r="E91" s="339"/>
      <c r="F91" s="339"/>
      <c r="G91" s="339"/>
      <c r="H91" s="339"/>
      <c r="I91" s="339"/>
      <c r="J91" s="339"/>
      <c r="K91" s="339"/>
      <c r="L91" s="339"/>
      <c r="M91" s="339"/>
      <c r="N91" s="339"/>
      <c r="O91" s="339"/>
      <c r="P91" s="339"/>
      <c r="Q91" s="339"/>
      <c r="R91" s="339"/>
      <c r="S91" s="339"/>
      <c r="T91" s="339"/>
      <c r="U91" s="339"/>
      <c r="V91" s="339"/>
      <c r="W91" s="339"/>
      <c r="X91" s="339"/>
      <c r="Y91" s="339"/>
      <c r="Z91" s="339"/>
      <c r="AA91" s="339"/>
      <c r="AB91" s="339"/>
      <c r="AC91" s="339"/>
      <c r="AD91" s="339"/>
      <c r="AE91" s="339"/>
      <c r="AF91" s="339"/>
      <c r="AG91" s="339"/>
      <c r="AH91" s="339"/>
      <c r="AI91" s="339"/>
      <c r="AJ91" s="339"/>
      <c r="AK91" s="339"/>
      <c r="AL91" s="339"/>
      <c r="AM91" s="339"/>
      <c r="AN91" s="339"/>
      <c r="AO91" s="339"/>
      <c r="AP91" s="340"/>
    </row>
    <row r="92" spans="1:52" ht="15" thickBot="1" x14ac:dyDescent="0.25">
      <c r="A92" s="59"/>
      <c r="B92" s="60"/>
      <c r="C92" s="341"/>
      <c r="D92" s="342"/>
      <c r="E92" s="342"/>
      <c r="F92" s="342"/>
      <c r="G92" s="342"/>
      <c r="H92" s="342"/>
      <c r="I92" s="342"/>
      <c r="J92" s="342"/>
      <c r="K92" s="342"/>
      <c r="L92" s="342"/>
      <c r="M92" s="342"/>
      <c r="N92" s="342"/>
      <c r="O92" s="342"/>
      <c r="P92" s="342"/>
      <c r="Q92" s="342"/>
      <c r="R92" s="342"/>
      <c r="S92" s="342"/>
      <c r="T92" s="342"/>
      <c r="U92" s="342"/>
      <c r="V92" s="342"/>
      <c r="W92" s="342"/>
      <c r="X92" s="342"/>
      <c r="Y92" s="342"/>
      <c r="Z92" s="342"/>
      <c r="AA92" s="342"/>
      <c r="AB92" s="342"/>
      <c r="AC92" s="342"/>
      <c r="AD92" s="342"/>
      <c r="AE92" s="342"/>
      <c r="AF92" s="342"/>
      <c r="AG92" s="342"/>
      <c r="AH92" s="342"/>
      <c r="AI92" s="342"/>
      <c r="AJ92" s="342"/>
      <c r="AK92" s="342"/>
      <c r="AL92" s="342"/>
      <c r="AM92" s="342"/>
      <c r="AN92" s="342"/>
      <c r="AO92" s="342"/>
      <c r="AP92" s="343"/>
    </row>
    <row r="93" spans="1:52" ht="15" thickBot="1" x14ac:dyDescent="0.25">
      <c r="A93" s="59"/>
      <c r="B93" s="60"/>
      <c r="C93" s="332" t="str">
        <f>Sprachen!L86</f>
        <v>Confirmation of organization:</v>
      </c>
      <c r="D93" s="333"/>
      <c r="E93" s="333"/>
      <c r="F93" s="333"/>
      <c r="G93" s="333"/>
      <c r="H93" s="333"/>
      <c r="I93" s="333"/>
      <c r="J93" s="333"/>
      <c r="K93" s="333"/>
      <c r="L93" s="333"/>
      <c r="M93" s="333"/>
      <c r="N93" s="333"/>
      <c r="O93" s="333"/>
      <c r="P93" s="333"/>
      <c r="Q93" s="333"/>
      <c r="R93" s="333"/>
      <c r="S93" s="333"/>
      <c r="T93" s="333"/>
      <c r="U93" s="333"/>
      <c r="V93" s="333"/>
      <c r="W93" s="333"/>
      <c r="X93" s="333"/>
      <c r="Y93" s="333"/>
      <c r="Z93" s="333"/>
      <c r="AA93" s="333"/>
      <c r="AB93" s="333"/>
      <c r="AC93" s="333"/>
      <c r="AD93" s="333"/>
      <c r="AE93" s="333"/>
      <c r="AF93" s="333"/>
      <c r="AG93" s="333"/>
      <c r="AH93" s="333"/>
      <c r="AI93" s="333"/>
      <c r="AJ93" s="333"/>
      <c r="AK93" s="333"/>
      <c r="AL93" s="333"/>
      <c r="AM93" s="333"/>
      <c r="AN93" s="333"/>
      <c r="AO93" s="333"/>
      <c r="AP93" s="334"/>
    </row>
    <row r="94" spans="1:52" x14ac:dyDescent="0.2">
      <c r="A94" s="59"/>
      <c r="B94" s="60"/>
      <c r="C94" s="364" t="str">
        <f>Sprachen!L99</f>
        <v xml:space="preserve">With regards to the features to be verified, the samples presented were produced with serial equipment under serial conditions, </v>
      </c>
      <c r="D94" s="365"/>
      <c r="E94" s="365"/>
      <c r="F94" s="365"/>
      <c r="G94" s="365"/>
      <c r="H94" s="365"/>
      <c r="I94" s="365"/>
      <c r="J94" s="365"/>
      <c r="K94" s="365"/>
      <c r="L94" s="365"/>
      <c r="M94" s="365"/>
      <c r="N94" s="365"/>
      <c r="O94" s="365"/>
      <c r="P94" s="365"/>
      <c r="Q94" s="365"/>
      <c r="R94" s="365"/>
      <c r="S94" s="365"/>
      <c r="T94" s="365"/>
      <c r="U94" s="365"/>
      <c r="V94" s="365"/>
      <c r="W94" s="365"/>
      <c r="X94" s="365"/>
      <c r="Y94" s="365"/>
      <c r="Z94" s="365"/>
      <c r="AA94" s="365"/>
      <c r="AB94" s="365"/>
      <c r="AC94" s="365"/>
      <c r="AD94" s="365"/>
      <c r="AE94" s="365"/>
      <c r="AF94" s="365"/>
      <c r="AG94" s="365"/>
      <c r="AH94" s="365"/>
      <c r="AI94" s="365"/>
      <c r="AJ94" s="365"/>
      <c r="AK94" s="365"/>
      <c r="AL94" s="365"/>
      <c r="AM94" s="365"/>
      <c r="AN94" s="365"/>
      <c r="AO94" s="365"/>
      <c r="AP94" s="366"/>
      <c r="AR94" s="319"/>
    </row>
    <row r="95" spans="1:52" x14ac:dyDescent="0.2">
      <c r="A95" s="59"/>
      <c r="B95" s="60"/>
      <c r="C95" s="320" t="str">
        <f>Sprachen!L100</f>
        <v xml:space="preserve"> at the series production location or, for “other samples”, according to the agreement between the organization and the customer</v>
      </c>
      <c r="D95" s="321"/>
      <c r="E95" s="321"/>
      <c r="F95" s="321"/>
      <c r="G95" s="321"/>
      <c r="H95" s="321"/>
      <c r="I95" s="321"/>
      <c r="J95" s="321"/>
      <c r="K95" s="321"/>
      <c r="L95" s="321"/>
      <c r="M95" s="321"/>
      <c r="N95" s="321"/>
      <c r="O95" s="321"/>
      <c r="P95" s="321"/>
      <c r="Q95" s="321"/>
      <c r="R95" s="321"/>
      <c r="S95" s="321"/>
      <c r="T95" s="321"/>
      <c r="U95" s="321"/>
      <c r="V95" s="321"/>
      <c r="W95" s="321"/>
      <c r="X95" s="321"/>
      <c r="Y95" s="321"/>
      <c r="Z95" s="321"/>
      <c r="AA95" s="321"/>
      <c r="AB95" s="321"/>
      <c r="AC95" s="321"/>
      <c r="AD95" s="321"/>
      <c r="AE95" s="321"/>
      <c r="AF95" s="321"/>
      <c r="AG95" s="321"/>
      <c r="AH95" s="321"/>
      <c r="AI95" s="321"/>
      <c r="AJ95" s="321"/>
      <c r="AK95" s="321"/>
      <c r="AL95" s="321"/>
      <c r="AM95" s="321"/>
      <c r="AN95" s="321"/>
      <c r="AO95" s="321"/>
      <c r="AP95" s="322"/>
      <c r="AR95" s="319"/>
    </row>
    <row r="96" spans="1:52" x14ac:dyDescent="0.2">
      <c r="A96" s="59"/>
      <c r="B96" s="60"/>
      <c r="C96" s="320" t="str">
        <f>Sprachen!L101</f>
        <v xml:space="preserve"> (agreement to be attached). No changes are known or planned regarding these features. The results obtained in our tests</v>
      </c>
      <c r="D96" s="321"/>
      <c r="E96" s="321"/>
      <c r="F96" s="321"/>
      <c r="G96" s="321"/>
      <c r="H96" s="321"/>
      <c r="I96" s="321"/>
      <c r="J96" s="321"/>
      <c r="K96" s="321"/>
      <c r="L96" s="321"/>
      <c r="M96" s="321"/>
      <c r="N96" s="321"/>
      <c r="O96" s="321"/>
      <c r="P96" s="321"/>
      <c r="Q96" s="321"/>
      <c r="R96" s="321"/>
      <c r="S96" s="321"/>
      <c r="T96" s="321"/>
      <c r="U96" s="321"/>
      <c r="V96" s="321"/>
      <c r="W96" s="321"/>
      <c r="X96" s="321"/>
      <c r="Y96" s="321"/>
      <c r="Z96" s="321"/>
      <c r="AA96" s="321"/>
      <c r="AB96" s="321"/>
      <c r="AC96" s="321"/>
      <c r="AD96" s="321"/>
      <c r="AE96" s="321"/>
      <c r="AF96" s="321"/>
      <c r="AG96" s="321"/>
      <c r="AH96" s="321"/>
      <c r="AI96" s="321"/>
      <c r="AJ96" s="321"/>
      <c r="AK96" s="321"/>
      <c r="AL96" s="321"/>
      <c r="AM96" s="321"/>
      <c r="AN96" s="321"/>
      <c r="AO96" s="321"/>
      <c r="AP96" s="322"/>
      <c r="AR96" s="319"/>
    </row>
    <row r="97" spans="1:44" x14ac:dyDescent="0.2">
      <c r="A97" s="59"/>
      <c r="B97" s="60"/>
      <c r="C97" s="320" t="str">
        <f>Sprachen!L102</f>
        <v xml:space="preserve"> can be re-used for an updated PPA documentation. Should changes to the part and/or production process still be necessary, </v>
      </c>
      <c r="D97" s="321"/>
      <c r="E97" s="321"/>
      <c r="F97" s="321"/>
      <c r="G97" s="321"/>
      <c r="H97" s="321"/>
      <c r="I97" s="321"/>
      <c r="J97" s="321"/>
      <c r="K97" s="321"/>
      <c r="L97" s="321"/>
      <c r="M97" s="321"/>
      <c r="N97" s="321"/>
      <c r="O97" s="321"/>
      <c r="P97" s="321"/>
      <c r="Q97" s="321"/>
      <c r="R97" s="321"/>
      <c r="S97" s="321"/>
      <c r="T97" s="321"/>
      <c r="U97" s="321"/>
      <c r="V97" s="321"/>
      <c r="W97" s="321"/>
      <c r="X97" s="321"/>
      <c r="Y97" s="321"/>
      <c r="Z97" s="321"/>
      <c r="AA97" s="321"/>
      <c r="AB97" s="321"/>
      <c r="AC97" s="321"/>
      <c r="AD97" s="321"/>
      <c r="AE97" s="321"/>
      <c r="AF97" s="321"/>
      <c r="AG97" s="321"/>
      <c r="AH97" s="321"/>
      <c r="AI97" s="321"/>
      <c r="AJ97" s="321"/>
      <c r="AK97" s="321"/>
      <c r="AL97" s="321"/>
      <c r="AM97" s="321"/>
      <c r="AN97" s="321"/>
      <c r="AO97" s="321"/>
      <c r="AP97" s="322"/>
      <c r="AR97" s="319"/>
    </row>
    <row r="98" spans="1:44" ht="15" thickBot="1" x14ac:dyDescent="0.25">
      <c r="A98" s="59"/>
      <c r="B98" s="60"/>
      <c r="C98" s="323" t="str">
        <f>Sprachen!L103</f>
        <v>we will indicate this in the updated PPA documentation.</v>
      </c>
      <c r="D98" s="324"/>
      <c r="E98" s="324"/>
      <c r="F98" s="324"/>
      <c r="G98" s="324"/>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c r="AN98" s="324"/>
      <c r="AO98" s="324"/>
      <c r="AP98" s="325"/>
      <c r="AR98" s="319"/>
    </row>
    <row r="99" spans="1:44" s="5" customFormat="1" thickTop="1" thickBot="1" x14ac:dyDescent="0.25">
      <c r="A99" s="173" t="str">
        <f>Sprachen!L344</f>
        <v>Scheduling</v>
      </c>
      <c r="B99" s="174"/>
      <c r="C99" s="174"/>
      <c r="D99" s="174"/>
      <c r="E99" s="174"/>
      <c r="F99" s="174"/>
      <c r="G99" s="174"/>
      <c r="H99" s="174"/>
      <c r="I99" s="174"/>
      <c r="J99" s="174"/>
      <c r="K99" s="174"/>
      <c r="L99" s="174"/>
      <c r="M99" s="174"/>
      <c r="N99" s="174"/>
      <c r="O99" s="174"/>
      <c r="P99" s="174"/>
      <c r="Q99" s="174"/>
      <c r="R99" s="174"/>
      <c r="S99" s="174"/>
      <c r="T99" s="174"/>
      <c r="U99" s="174"/>
      <c r="V99" s="174"/>
      <c r="W99" s="174"/>
      <c r="X99" s="174"/>
      <c r="Y99" s="174"/>
      <c r="Z99" s="174"/>
      <c r="AA99" s="174"/>
      <c r="AB99" s="174"/>
      <c r="AC99" s="174"/>
      <c r="AD99" s="174"/>
      <c r="AE99" s="174"/>
      <c r="AF99" s="174"/>
      <c r="AG99" s="174"/>
      <c r="AH99" s="174"/>
      <c r="AI99" s="174"/>
      <c r="AJ99" s="174"/>
      <c r="AK99" s="174"/>
      <c r="AL99" s="174"/>
      <c r="AM99" s="174"/>
      <c r="AN99" s="174"/>
      <c r="AO99" s="174"/>
      <c r="AP99" s="175"/>
      <c r="AR99" s="6"/>
    </row>
    <row r="100" spans="1:44" s="5" customFormat="1" ht="15" customHeight="1" thickTop="1" x14ac:dyDescent="0.2">
      <c r="A100" s="359" t="str">
        <f>Sprachen!L266</f>
        <v>PPA date</v>
      </c>
      <c r="B100" s="360"/>
      <c r="C100" s="360"/>
      <c r="D100" s="360"/>
      <c r="E100" s="360"/>
      <c r="F100" s="360"/>
      <c r="G100" s="360"/>
      <c r="H100" s="360"/>
      <c r="I100" s="360"/>
      <c r="J100" s="360"/>
      <c r="K100" s="360"/>
      <c r="L100" s="360"/>
      <c r="M100" s="360"/>
      <c r="N100" s="361"/>
      <c r="O100" s="362" t="str">
        <f>Sprachen!L156</f>
        <v>Stepped PPA procedure</v>
      </c>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3"/>
      <c r="AR100" s="6"/>
    </row>
    <row r="101" spans="1:44" s="5" customFormat="1" ht="12.75" x14ac:dyDescent="0.2">
      <c r="A101" s="352" t="str">
        <f>Sprachen!L58</f>
        <v>PPA procedure</v>
      </c>
      <c r="B101" s="353"/>
      <c r="C101" s="353"/>
      <c r="D101" s="353"/>
      <c r="E101" s="353"/>
      <c r="F101" s="353"/>
      <c r="G101" s="353"/>
      <c r="H101" s="354"/>
      <c r="I101" s="354"/>
      <c r="J101" s="354"/>
      <c r="K101" s="354"/>
      <c r="L101" s="354"/>
      <c r="M101" s="354"/>
      <c r="N101" s="355"/>
      <c r="O101" s="356" t="str">
        <f>Sprachen!L306</f>
        <v>Step 1</v>
      </c>
      <c r="P101" s="357"/>
      <c r="Q101" s="357"/>
      <c r="R101" s="357"/>
      <c r="S101" s="357"/>
      <c r="T101" s="357"/>
      <c r="U101" s="357"/>
      <c r="V101" s="354"/>
      <c r="W101" s="354"/>
      <c r="X101" s="354"/>
      <c r="Y101" s="354"/>
      <c r="Z101" s="354"/>
      <c r="AA101" s="354"/>
      <c r="AB101" s="357" t="str">
        <f>Sprachen!L308</f>
        <v>Step 3</v>
      </c>
      <c r="AC101" s="357"/>
      <c r="AD101" s="357"/>
      <c r="AE101" s="357"/>
      <c r="AF101" s="357"/>
      <c r="AG101" s="357"/>
      <c r="AH101" s="357"/>
      <c r="AI101" s="357"/>
      <c r="AJ101" s="357"/>
      <c r="AK101" s="354"/>
      <c r="AL101" s="354"/>
      <c r="AM101" s="354"/>
      <c r="AN101" s="354"/>
      <c r="AO101" s="354"/>
      <c r="AP101" s="358"/>
      <c r="AR101" s="6"/>
    </row>
    <row r="102" spans="1:44" s="5" customFormat="1" ht="12.75" x14ac:dyDescent="0.2">
      <c r="A102" s="352" t="str">
        <f>Sprachen!L349</f>
        <v>Variants</v>
      </c>
      <c r="B102" s="353"/>
      <c r="C102" s="353"/>
      <c r="D102" s="353"/>
      <c r="E102" s="353"/>
      <c r="F102" s="353"/>
      <c r="G102" s="353"/>
      <c r="H102" s="354"/>
      <c r="I102" s="354"/>
      <c r="J102" s="354"/>
      <c r="K102" s="354"/>
      <c r="L102" s="354"/>
      <c r="M102" s="354"/>
      <c r="N102" s="355"/>
      <c r="O102" s="356" t="str">
        <f>Sprachen!L307</f>
        <v>Step 2</v>
      </c>
      <c r="P102" s="357"/>
      <c r="Q102" s="357"/>
      <c r="R102" s="357"/>
      <c r="S102" s="357"/>
      <c r="T102" s="357"/>
      <c r="U102" s="357"/>
      <c r="V102" s="354"/>
      <c r="W102" s="354"/>
      <c r="X102" s="354"/>
      <c r="Y102" s="354"/>
      <c r="Z102" s="354"/>
      <c r="AA102" s="354"/>
      <c r="AB102" s="357" t="str">
        <f>Sprachen!L309</f>
        <v>Step 4</v>
      </c>
      <c r="AC102" s="357"/>
      <c r="AD102" s="357"/>
      <c r="AE102" s="357"/>
      <c r="AF102" s="357"/>
      <c r="AG102" s="357"/>
      <c r="AH102" s="357"/>
      <c r="AI102" s="357"/>
      <c r="AJ102" s="357"/>
      <c r="AK102" s="354"/>
      <c r="AL102" s="354"/>
      <c r="AM102" s="354"/>
      <c r="AN102" s="354"/>
      <c r="AO102" s="354"/>
      <c r="AP102" s="358"/>
      <c r="AR102" s="6"/>
    </row>
    <row r="103" spans="1:44" s="5" customFormat="1" ht="15" customHeight="1" thickBot="1" x14ac:dyDescent="0.25">
      <c r="A103" s="392"/>
      <c r="B103" s="393"/>
      <c r="C103" s="393"/>
      <c r="D103" s="393"/>
      <c r="E103" s="393"/>
      <c r="F103" s="393"/>
      <c r="G103" s="393"/>
      <c r="H103" s="393"/>
      <c r="I103" s="393"/>
      <c r="J103" s="393"/>
      <c r="K103" s="393"/>
      <c r="L103" s="393"/>
      <c r="M103" s="393"/>
      <c r="N103" s="394"/>
      <c r="O103" s="395" t="str">
        <f>Sprachen!L123</f>
        <v>PPA procedure due date</v>
      </c>
      <c r="P103" s="396"/>
      <c r="Q103" s="396"/>
      <c r="R103" s="396"/>
      <c r="S103" s="396"/>
      <c r="T103" s="396"/>
      <c r="U103" s="396"/>
      <c r="V103" s="396"/>
      <c r="W103" s="396"/>
      <c r="X103" s="396"/>
      <c r="Y103" s="396"/>
      <c r="Z103" s="396"/>
      <c r="AA103" s="396"/>
      <c r="AB103" s="397"/>
      <c r="AC103" s="397"/>
      <c r="AD103" s="397"/>
      <c r="AE103" s="397"/>
      <c r="AF103" s="397"/>
      <c r="AG103" s="397"/>
      <c r="AH103" s="397"/>
      <c r="AI103" s="397"/>
      <c r="AJ103" s="397"/>
      <c r="AK103" s="397"/>
      <c r="AL103" s="397"/>
      <c r="AM103" s="397"/>
      <c r="AN103" s="397"/>
      <c r="AO103" s="397"/>
      <c r="AP103" s="398"/>
      <c r="AR103" s="6"/>
    </row>
    <row r="104" spans="1:44" s="5" customFormat="1" ht="15" customHeight="1" thickBot="1" x14ac:dyDescent="0.25">
      <c r="A104" s="399" t="str">
        <f>Sprachen!L168</f>
        <v>IMDS ID of customer</v>
      </c>
      <c r="B104" s="400"/>
      <c r="C104" s="400"/>
      <c r="D104" s="400"/>
      <c r="E104" s="400"/>
      <c r="F104" s="400"/>
      <c r="G104" s="400"/>
      <c r="H104" s="401"/>
      <c r="I104" s="401"/>
      <c r="J104" s="401"/>
      <c r="K104" s="401"/>
      <c r="L104" s="401"/>
      <c r="M104" s="401"/>
      <c r="N104" s="401"/>
      <c r="O104" s="402" t="str">
        <f>Sprachen!L68</f>
        <v>IMDS provision</v>
      </c>
      <c r="P104" s="402"/>
      <c r="Q104" s="402"/>
      <c r="R104" s="402"/>
      <c r="S104" s="402"/>
      <c r="T104" s="402"/>
      <c r="U104" s="402"/>
      <c r="V104" s="403"/>
      <c r="W104" s="403"/>
      <c r="X104" s="403"/>
      <c r="Y104" s="403"/>
      <c r="Z104" s="403"/>
      <c r="AA104" s="404"/>
      <c r="AB104" s="405"/>
      <c r="AC104" s="406"/>
      <c r="AD104" s="406"/>
      <c r="AE104" s="406"/>
      <c r="AF104" s="406"/>
      <c r="AG104" s="406"/>
      <c r="AH104" s="406"/>
      <c r="AI104" s="406"/>
      <c r="AJ104" s="406"/>
      <c r="AK104" s="406"/>
      <c r="AL104" s="406"/>
      <c r="AM104" s="406"/>
      <c r="AN104" s="406"/>
      <c r="AO104" s="406"/>
      <c r="AP104" s="407"/>
      <c r="AR104" s="6"/>
    </row>
    <row r="105" spans="1:44" s="11" customFormat="1" ht="37.5" customHeight="1" thickTop="1" thickBot="1" x14ac:dyDescent="0.25">
      <c r="A105" s="328"/>
      <c r="B105" s="329"/>
      <c r="C105" s="381" t="str">
        <f>Sprachen!L96</f>
        <v>The customer waives the submission of documents. 
The implementation and documentation of the PPA procedure take place exclusively within the organization.
The customer follows the approval recommendation of the organization.</v>
      </c>
      <c r="D105" s="299"/>
      <c r="E105" s="299"/>
      <c r="F105" s="299"/>
      <c r="G105" s="299"/>
      <c r="H105" s="299"/>
      <c r="I105" s="299"/>
      <c r="J105" s="299"/>
      <c r="K105" s="299"/>
      <c r="L105" s="299"/>
      <c r="M105" s="299"/>
      <c r="N105" s="299"/>
      <c r="O105" s="299"/>
      <c r="P105" s="299"/>
      <c r="Q105" s="299"/>
      <c r="R105" s="299"/>
      <c r="S105" s="299"/>
      <c r="T105" s="299"/>
      <c r="U105" s="299"/>
      <c r="V105" s="299"/>
      <c r="W105" s="299"/>
      <c r="X105" s="299"/>
      <c r="Y105" s="299"/>
      <c r="Z105" s="299"/>
      <c r="AA105" s="299"/>
      <c r="AB105" s="299"/>
      <c r="AC105" s="299"/>
      <c r="AD105" s="299"/>
      <c r="AE105" s="299"/>
      <c r="AF105" s="299"/>
      <c r="AG105" s="299"/>
      <c r="AH105" s="299"/>
      <c r="AI105" s="299"/>
      <c r="AJ105" s="299"/>
      <c r="AK105" s="299"/>
      <c r="AL105" s="299"/>
      <c r="AM105" s="299"/>
      <c r="AN105" s="299"/>
      <c r="AO105" s="299"/>
      <c r="AP105" s="382"/>
      <c r="AR105" s="12"/>
    </row>
    <row r="106" spans="1:44" s="5" customFormat="1" ht="30" customHeight="1" thickBot="1" x14ac:dyDescent="0.25">
      <c r="A106" s="383"/>
      <c r="B106" s="384"/>
      <c r="C106" s="385" t="str">
        <f>Sprachen!L91</f>
        <v>Date</v>
      </c>
      <c r="D106" s="386"/>
      <c r="E106" s="386"/>
      <c r="F106" s="386"/>
      <c r="G106" s="386"/>
      <c r="H106" s="387"/>
      <c r="I106" s="388"/>
      <c r="J106" s="389"/>
      <c r="K106" s="389"/>
      <c r="L106" s="389"/>
      <c r="M106" s="389"/>
      <c r="N106" s="389"/>
      <c r="O106" s="389"/>
      <c r="P106" s="389"/>
      <c r="Q106" s="389"/>
      <c r="R106" s="389"/>
      <c r="S106" s="389"/>
      <c r="T106" s="389"/>
      <c r="U106" s="390"/>
      <c r="V106" s="385" t="str">
        <f>Sprachen!L348</f>
        <v>Signature</v>
      </c>
      <c r="W106" s="386"/>
      <c r="X106" s="386"/>
      <c r="Y106" s="386"/>
      <c r="Z106" s="387"/>
      <c r="AA106" s="389"/>
      <c r="AB106" s="389"/>
      <c r="AC106" s="389"/>
      <c r="AD106" s="389"/>
      <c r="AE106" s="389"/>
      <c r="AF106" s="389"/>
      <c r="AG106" s="389"/>
      <c r="AH106" s="389"/>
      <c r="AI106" s="389"/>
      <c r="AJ106" s="389"/>
      <c r="AK106" s="389"/>
      <c r="AL106" s="389"/>
      <c r="AM106" s="389"/>
      <c r="AN106" s="389"/>
      <c r="AO106" s="389"/>
      <c r="AP106" s="391"/>
      <c r="AR106" s="6"/>
    </row>
    <row r="107" spans="1:44" s="5" customFormat="1" ht="15.75" customHeight="1" thickTop="1" thickBot="1" x14ac:dyDescent="0.25">
      <c r="A107" s="367"/>
      <c r="B107" s="326"/>
      <c r="C107" s="368"/>
      <c r="D107" s="369" t="str">
        <f>Sprachen!L215</f>
        <v>Applicable documents for the PPA procedure</v>
      </c>
      <c r="E107" s="174"/>
      <c r="F107" s="174"/>
      <c r="G107" s="174"/>
      <c r="H107" s="174"/>
      <c r="I107" s="174"/>
      <c r="J107" s="174"/>
      <c r="K107" s="174"/>
      <c r="L107" s="174"/>
      <c r="M107" s="174"/>
      <c r="N107" s="174"/>
      <c r="O107" s="174"/>
      <c r="P107" s="174"/>
      <c r="Q107" s="174"/>
      <c r="R107" s="174"/>
      <c r="S107" s="174"/>
      <c r="T107" s="174"/>
      <c r="U107" s="174"/>
      <c r="V107" s="174"/>
      <c r="W107" s="174"/>
      <c r="X107" s="174"/>
      <c r="Y107" s="174"/>
      <c r="Z107" s="174"/>
      <c r="AA107" s="174"/>
      <c r="AB107" s="174"/>
      <c r="AC107" s="174"/>
      <c r="AD107" s="174"/>
      <c r="AE107" s="174"/>
      <c r="AF107" s="174"/>
      <c r="AG107" s="174"/>
      <c r="AH107" s="174"/>
      <c r="AI107" s="174"/>
      <c r="AJ107" s="174"/>
      <c r="AK107" s="174"/>
      <c r="AL107" s="174"/>
      <c r="AM107" s="174"/>
      <c r="AN107" s="174"/>
      <c r="AO107" s="174"/>
      <c r="AP107" s="175"/>
      <c r="AR107" s="6"/>
    </row>
    <row r="108" spans="1:44" s="5" customFormat="1" ht="49.5" customHeight="1" thickTop="1" thickBot="1" x14ac:dyDescent="0.25">
      <c r="A108" s="370" t="str">
        <f>Sprachen!L49</f>
        <v>Application</v>
      </c>
      <c r="B108" s="371"/>
      <c r="C108" s="372"/>
      <c r="D108" s="373" t="str">
        <f>Sprachen!L347</f>
        <v>Documents</v>
      </c>
      <c r="E108" s="374"/>
      <c r="F108" s="374"/>
      <c r="G108" s="374"/>
      <c r="H108" s="374"/>
      <c r="I108" s="374"/>
      <c r="J108" s="374"/>
      <c r="K108" s="374"/>
      <c r="L108" s="375"/>
      <c r="M108" s="376" t="str">
        <f>Sprachen!L112</f>
        <v>Document number</v>
      </c>
      <c r="N108" s="377"/>
      <c r="O108" s="377"/>
      <c r="P108" s="377"/>
      <c r="Q108" s="378"/>
      <c r="R108" s="379" t="str">
        <f>Sprachen!L54</f>
        <v>Issue/ Status/Date</v>
      </c>
      <c r="S108" s="377"/>
      <c r="T108" s="377"/>
      <c r="U108" s="377"/>
      <c r="V108" s="378"/>
      <c r="W108" s="379" t="str">
        <f>Sprachen!L62</f>
        <v>Remark/Description</v>
      </c>
      <c r="X108" s="377"/>
      <c r="Y108" s="377"/>
      <c r="Z108" s="377"/>
      <c r="AA108" s="377"/>
      <c r="AB108" s="377"/>
      <c r="AC108" s="377"/>
      <c r="AD108" s="377"/>
      <c r="AE108" s="377"/>
      <c r="AF108" s="377"/>
      <c r="AG108" s="377"/>
      <c r="AH108" s="377"/>
      <c r="AI108" s="377"/>
      <c r="AJ108" s="377"/>
      <c r="AK108" s="377"/>
      <c r="AL108" s="377"/>
      <c r="AM108" s="377"/>
      <c r="AN108" s="377"/>
      <c r="AO108" s="377"/>
      <c r="AP108" s="380"/>
      <c r="AR108" s="6"/>
    </row>
    <row r="109" spans="1:44" s="5" customFormat="1" ht="28.35" customHeight="1" x14ac:dyDescent="0.2">
      <c r="A109" s="408"/>
      <c r="B109" s="409"/>
      <c r="C109" s="410"/>
      <c r="D109" s="419" t="str">
        <f>Sprachen!L332</f>
        <v>Technical customer documents</v>
      </c>
      <c r="E109" s="420"/>
      <c r="F109" s="420"/>
      <c r="G109" s="420"/>
      <c r="H109" s="420"/>
      <c r="I109" s="420"/>
      <c r="J109" s="420"/>
      <c r="K109" s="420"/>
      <c r="L109" s="421"/>
      <c r="M109" s="422"/>
      <c r="N109" s="409"/>
      <c r="O109" s="409"/>
      <c r="P109" s="409"/>
      <c r="Q109" s="423"/>
      <c r="R109" s="424"/>
      <c r="S109" s="409"/>
      <c r="T109" s="409"/>
      <c r="U109" s="409"/>
      <c r="V109" s="423"/>
      <c r="W109" s="424"/>
      <c r="X109" s="409"/>
      <c r="Y109" s="409"/>
      <c r="Z109" s="409"/>
      <c r="AA109" s="409"/>
      <c r="AB109" s="409"/>
      <c r="AC109" s="409"/>
      <c r="AD109" s="409"/>
      <c r="AE109" s="409"/>
      <c r="AF109" s="409"/>
      <c r="AG109" s="409"/>
      <c r="AH109" s="409"/>
      <c r="AI109" s="409"/>
      <c r="AJ109" s="409"/>
      <c r="AK109" s="409"/>
      <c r="AL109" s="409"/>
      <c r="AM109" s="409"/>
      <c r="AN109" s="409"/>
      <c r="AO109" s="409"/>
      <c r="AP109" s="425"/>
      <c r="AR109" s="6"/>
    </row>
    <row r="110" spans="1:44" s="5" customFormat="1" ht="28.35" customHeight="1" x14ac:dyDescent="0.2">
      <c r="A110" s="408"/>
      <c r="B110" s="409"/>
      <c r="C110" s="410"/>
      <c r="D110" s="411" t="str">
        <f>Sprachen!L375</f>
        <v>Zone definition for optical assessment</v>
      </c>
      <c r="E110" s="412"/>
      <c r="F110" s="412"/>
      <c r="G110" s="412"/>
      <c r="H110" s="412"/>
      <c r="I110" s="412"/>
      <c r="J110" s="412"/>
      <c r="K110" s="412"/>
      <c r="L110" s="413"/>
      <c r="M110" s="414"/>
      <c r="N110" s="415"/>
      <c r="O110" s="415"/>
      <c r="P110" s="415"/>
      <c r="Q110" s="416"/>
      <c r="R110" s="417"/>
      <c r="S110" s="415"/>
      <c r="T110" s="415"/>
      <c r="U110" s="415"/>
      <c r="V110" s="416"/>
      <c r="W110" s="417"/>
      <c r="X110" s="415"/>
      <c r="Y110" s="415"/>
      <c r="Z110" s="415"/>
      <c r="AA110" s="415"/>
      <c r="AB110" s="415"/>
      <c r="AC110" s="415"/>
      <c r="AD110" s="415"/>
      <c r="AE110" s="415"/>
      <c r="AF110" s="415"/>
      <c r="AG110" s="415"/>
      <c r="AH110" s="415"/>
      <c r="AI110" s="415"/>
      <c r="AJ110" s="415"/>
      <c r="AK110" s="415"/>
      <c r="AL110" s="415"/>
      <c r="AM110" s="415"/>
      <c r="AN110" s="415"/>
      <c r="AO110" s="415"/>
      <c r="AP110" s="418"/>
      <c r="AR110" s="6"/>
    </row>
    <row r="111" spans="1:44" s="5" customFormat="1" ht="28.35" customHeight="1" x14ac:dyDescent="0.2">
      <c r="A111" s="408"/>
      <c r="B111" s="409"/>
      <c r="C111" s="410"/>
      <c r="D111" s="411" t="str">
        <f>Sprachen!L139</f>
        <v>Definition of boundary samples</v>
      </c>
      <c r="E111" s="412"/>
      <c r="F111" s="412"/>
      <c r="G111" s="412"/>
      <c r="H111" s="412"/>
      <c r="I111" s="412"/>
      <c r="J111" s="412"/>
      <c r="K111" s="412"/>
      <c r="L111" s="413"/>
      <c r="M111" s="414"/>
      <c r="N111" s="415"/>
      <c r="O111" s="415"/>
      <c r="P111" s="415"/>
      <c r="Q111" s="416"/>
      <c r="R111" s="417"/>
      <c r="S111" s="415"/>
      <c r="T111" s="415"/>
      <c r="U111" s="415"/>
      <c r="V111" s="416"/>
      <c r="W111" s="417"/>
      <c r="X111" s="415"/>
      <c r="Y111" s="415"/>
      <c r="Z111" s="415"/>
      <c r="AA111" s="415"/>
      <c r="AB111" s="415"/>
      <c r="AC111" s="415"/>
      <c r="AD111" s="415"/>
      <c r="AE111" s="415"/>
      <c r="AF111" s="415"/>
      <c r="AG111" s="415"/>
      <c r="AH111" s="415"/>
      <c r="AI111" s="415"/>
      <c r="AJ111" s="415"/>
      <c r="AK111" s="415"/>
      <c r="AL111" s="415"/>
      <c r="AM111" s="415"/>
      <c r="AN111" s="415"/>
      <c r="AO111" s="415"/>
      <c r="AP111" s="418"/>
      <c r="AR111" s="6"/>
    </row>
    <row r="112" spans="1:44" s="5" customFormat="1" ht="28.35" customHeight="1" x14ac:dyDescent="0.2">
      <c r="A112" s="408"/>
      <c r="B112" s="409"/>
      <c r="C112" s="410"/>
      <c r="D112" s="411" t="str">
        <f>Sprachen!L140</f>
        <v>Definition of pore classes</v>
      </c>
      <c r="E112" s="412"/>
      <c r="F112" s="412"/>
      <c r="G112" s="412"/>
      <c r="H112" s="412"/>
      <c r="I112" s="412"/>
      <c r="J112" s="412"/>
      <c r="K112" s="412"/>
      <c r="L112" s="413"/>
      <c r="M112" s="414"/>
      <c r="N112" s="415"/>
      <c r="O112" s="415"/>
      <c r="P112" s="415"/>
      <c r="Q112" s="416"/>
      <c r="R112" s="417"/>
      <c r="S112" s="415"/>
      <c r="T112" s="415"/>
      <c r="U112" s="415"/>
      <c r="V112" s="416"/>
      <c r="W112" s="417"/>
      <c r="X112" s="415"/>
      <c r="Y112" s="415"/>
      <c r="Z112" s="415"/>
      <c r="AA112" s="415"/>
      <c r="AB112" s="415"/>
      <c r="AC112" s="415"/>
      <c r="AD112" s="415"/>
      <c r="AE112" s="415"/>
      <c r="AF112" s="415"/>
      <c r="AG112" s="415"/>
      <c r="AH112" s="415"/>
      <c r="AI112" s="415"/>
      <c r="AJ112" s="415"/>
      <c r="AK112" s="415"/>
      <c r="AL112" s="415"/>
      <c r="AM112" s="415"/>
      <c r="AN112" s="415"/>
      <c r="AO112" s="415"/>
      <c r="AP112" s="418"/>
      <c r="AR112" s="6"/>
    </row>
    <row r="113" spans="1:44" s="5" customFormat="1" ht="28.35" customHeight="1" x14ac:dyDescent="0.2">
      <c r="A113" s="408"/>
      <c r="B113" s="409"/>
      <c r="C113" s="410"/>
      <c r="D113" s="411" t="str">
        <f>Sprachen!L15</f>
        <v>Acceptance guidelines</v>
      </c>
      <c r="E113" s="412"/>
      <c r="F113" s="412"/>
      <c r="G113" s="412"/>
      <c r="H113" s="412"/>
      <c r="I113" s="412"/>
      <c r="J113" s="412"/>
      <c r="K113" s="412"/>
      <c r="L113" s="413"/>
      <c r="M113" s="414"/>
      <c r="N113" s="415"/>
      <c r="O113" s="415"/>
      <c r="P113" s="415"/>
      <c r="Q113" s="416"/>
      <c r="R113" s="417"/>
      <c r="S113" s="415"/>
      <c r="T113" s="415"/>
      <c r="U113" s="415"/>
      <c r="V113" s="416"/>
      <c r="W113" s="417"/>
      <c r="X113" s="415"/>
      <c r="Y113" s="415"/>
      <c r="Z113" s="415"/>
      <c r="AA113" s="415"/>
      <c r="AB113" s="415"/>
      <c r="AC113" s="415"/>
      <c r="AD113" s="415"/>
      <c r="AE113" s="415"/>
      <c r="AF113" s="415"/>
      <c r="AG113" s="415"/>
      <c r="AH113" s="415"/>
      <c r="AI113" s="415"/>
      <c r="AJ113" s="415"/>
      <c r="AK113" s="415"/>
      <c r="AL113" s="415"/>
      <c r="AM113" s="415"/>
      <c r="AN113" s="415"/>
      <c r="AO113" s="415"/>
      <c r="AP113" s="418"/>
      <c r="AR113" s="6"/>
    </row>
    <row r="114" spans="1:44" s="5" customFormat="1" ht="28.35" customHeight="1" x14ac:dyDescent="0.2">
      <c r="A114" s="408"/>
      <c r="B114" s="409"/>
      <c r="C114" s="410"/>
      <c r="D114" s="411" t="str">
        <f>Sprachen!L294</f>
        <v>Test regulations</v>
      </c>
      <c r="E114" s="412"/>
      <c r="F114" s="412"/>
      <c r="G114" s="412"/>
      <c r="H114" s="412"/>
      <c r="I114" s="412"/>
      <c r="J114" s="412"/>
      <c r="K114" s="412"/>
      <c r="L114" s="413"/>
      <c r="M114" s="414"/>
      <c r="N114" s="415"/>
      <c r="O114" s="415"/>
      <c r="P114" s="415"/>
      <c r="Q114" s="416"/>
      <c r="R114" s="417"/>
      <c r="S114" s="415"/>
      <c r="T114" s="415"/>
      <c r="U114" s="415"/>
      <c r="V114" s="416"/>
      <c r="W114" s="417"/>
      <c r="X114" s="415"/>
      <c r="Y114" s="415"/>
      <c r="Z114" s="415"/>
      <c r="AA114" s="415"/>
      <c r="AB114" s="415"/>
      <c r="AC114" s="415"/>
      <c r="AD114" s="415"/>
      <c r="AE114" s="415"/>
      <c r="AF114" s="415"/>
      <c r="AG114" s="415"/>
      <c r="AH114" s="415"/>
      <c r="AI114" s="415"/>
      <c r="AJ114" s="415"/>
      <c r="AK114" s="415"/>
      <c r="AL114" s="415"/>
      <c r="AM114" s="415"/>
      <c r="AN114" s="415"/>
      <c r="AO114" s="415"/>
      <c r="AP114" s="418"/>
      <c r="AR114" s="6"/>
    </row>
    <row r="115" spans="1:44" s="5" customFormat="1" ht="28.35" customHeight="1" x14ac:dyDescent="0.2">
      <c r="A115" s="408"/>
      <c r="B115" s="409"/>
      <c r="C115" s="410"/>
      <c r="D115" s="411" t="str">
        <f>Sprachen!L247</f>
        <v>Standards</v>
      </c>
      <c r="E115" s="412"/>
      <c r="F115" s="412"/>
      <c r="G115" s="412"/>
      <c r="H115" s="412"/>
      <c r="I115" s="412"/>
      <c r="J115" s="412"/>
      <c r="K115" s="412"/>
      <c r="L115" s="413"/>
      <c r="M115" s="414"/>
      <c r="N115" s="415"/>
      <c r="O115" s="415"/>
      <c r="P115" s="415"/>
      <c r="Q115" s="416"/>
      <c r="R115" s="417"/>
      <c r="S115" s="415"/>
      <c r="T115" s="415"/>
      <c r="U115" s="415"/>
      <c r="V115" s="416"/>
      <c r="W115" s="417"/>
      <c r="X115" s="415"/>
      <c r="Y115" s="415"/>
      <c r="Z115" s="415"/>
      <c r="AA115" s="415"/>
      <c r="AB115" s="415"/>
      <c r="AC115" s="415"/>
      <c r="AD115" s="415"/>
      <c r="AE115" s="415"/>
      <c r="AF115" s="415"/>
      <c r="AG115" s="415"/>
      <c r="AH115" s="415"/>
      <c r="AI115" s="415"/>
      <c r="AJ115" s="415"/>
      <c r="AK115" s="415"/>
      <c r="AL115" s="415"/>
      <c r="AM115" s="415"/>
      <c r="AN115" s="415"/>
      <c r="AO115" s="415"/>
      <c r="AP115" s="418"/>
      <c r="AR115" s="6"/>
    </row>
    <row r="116" spans="1:44" s="5" customFormat="1" ht="28.35" customHeight="1" x14ac:dyDescent="0.2">
      <c r="A116" s="408"/>
      <c r="B116" s="409"/>
      <c r="C116" s="410"/>
      <c r="D116" s="411" t="str">
        <f>Sprachen!L201</f>
        <v>List with dates for color / variant PPAs</v>
      </c>
      <c r="E116" s="412"/>
      <c r="F116" s="412"/>
      <c r="G116" s="412"/>
      <c r="H116" s="412"/>
      <c r="I116" s="412"/>
      <c r="J116" s="412"/>
      <c r="K116" s="412"/>
      <c r="L116" s="413"/>
      <c r="M116" s="414"/>
      <c r="N116" s="415"/>
      <c r="O116" s="415"/>
      <c r="P116" s="415"/>
      <c r="Q116" s="416"/>
      <c r="R116" s="417"/>
      <c r="S116" s="415"/>
      <c r="T116" s="415"/>
      <c r="U116" s="415"/>
      <c r="V116" s="416"/>
      <c r="W116" s="417"/>
      <c r="X116" s="415"/>
      <c r="Y116" s="415"/>
      <c r="Z116" s="415"/>
      <c r="AA116" s="415"/>
      <c r="AB116" s="415"/>
      <c r="AC116" s="415"/>
      <c r="AD116" s="415"/>
      <c r="AE116" s="415"/>
      <c r="AF116" s="415"/>
      <c r="AG116" s="415"/>
      <c r="AH116" s="415"/>
      <c r="AI116" s="415"/>
      <c r="AJ116" s="415"/>
      <c r="AK116" s="415"/>
      <c r="AL116" s="415"/>
      <c r="AM116" s="415"/>
      <c r="AN116" s="415"/>
      <c r="AO116" s="415"/>
      <c r="AP116" s="418"/>
      <c r="AR116" s="6"/>
    </row>
    <row r="117" spans="1:44" s="5" customFormat="1" ht="28.35" customHeight="1" x14ac:dyDescent="0.2">
      <c r="A117" s="408"/>
      <c r="B117" s="409"/>
      <c r="C117" s="410"/>
      <c r="D117" s="426"/>
      <c r="E117" s="427"/>
      <c r="F117" s="427"/>
      <c r="G117" s="427"/>
      <c r="H117" s="427"/>
      <c r="I117" s="427"/>
      <c r="J117" s="427"/>
      <c r="K117" s="427"/>
      <c r="L117" s="428"/>
      <c r="M117" s="414"/>
      <c r="N117" s="415"/>
      <c r="O117" s="415"/>
      <c r="P117" s="415"/>
      <c r="Q117" s="416"/>
      <c r="R117" s="417"/>
      <c r="S117" s="415"/>
      <c r="T117" s="415"/>
      <c r="U117" s="415"/>
      <c r="V117" s="416"/>
      <c r="W117" s="417"/>
      <c r="X117" s="415"/>
      <c r="Y117" s="415"/>
      <c r="Z117" s="415"/>
      <c r="AA117" s="415"/>
      <c r="AB117" s="415"/>
      <c r="AC117" s="415"/>
      <c r="AD117" s="415"/>
      <c r="AE117" s="415"/>
      <c r="AF117" s="415"/>
      <c r="AG117" s="415"/>
      <c r="AH117" s="415"/>
      <c r="AI117" s="415"/>
      <c r="AJ117" s="415"/>
      <c r="AK117" s="415"/>
      <c r="AL117" s="415"/>
      <c r="AM117" s="415"/>
      <c r="AN117" s="415"/>
      <c r="AO117" s="415"/>
      <c r="AP117" s="418"/>
      <c r="AR117" s="6"/>
    </row>
    <row r="118" spans="1:44" s="5" customFormat="1" ht="28.35" customHeight="1" x14ac:dyDescent="0.2">
      <c r="A118" s="408"/>
      <c r="B118" s="409"/>
      <c r="C118" s="410"/>
      <c r="D118" s="426"/>
      <c r="E118" s="427"/>
      <c r="F118" s="427"/>
      <c r="G118" s="427"/>
      <c r="H118" s="427"/>
      <c r="I118" s="427"/>
      <c r="J118" s="427"/>
      <c r="K118" s="427"/>
      <c r="L118" s="428"/>
      <c r="M118" s="414"/>
      <c r="N118" s="415"/>
      <c r="O118" s="415"/>
      <c r="P118" s="415"/>
      <c r="Q118" s="416"/>
      <c r="R118" s="417"/>
      <c r="S118" s="415"/>
      <c r="T118" s="415"/>
      <c r="U118" s="415"/>
      <c r="V118" s="416"/>
      <c r="W118" s="417"/>
      <c r="X118" s="415"/>
      <c r="Y118" s="415"/>
      <c r="Z118" s="415"/>
      <c r="AA118" s="415"/>
      <c r="AB118" s="415"/>
      <c r="AC118" s="415"/>
      <c r="AD118" s="415"/>
      <c r="AE118" s="415"/>
      <c r="AF118" s="415"/>
      <c r="AG118" s="415"/>
      <c r="AH118" s="415"/>
      <c r="AI118" s="415"/>
      <c r="AJ118" s="415"/>
      <c r="AK118" s="415"/>
      <c r="AL118" s="415"/>
      <c r="AM118" s="415"/>
      <c r="AN118" s="415"/>
      <c r="AO118" s="415"/>
      <c r="AP118" s="418"/>
      <c r="AR118" s="6"/>
    </row>
    <row r="119" spans="1:44" s="5" customFormat="1" ht="28.35" customHeight="1" x14ac:dyDescent="0.2">
      <c r="A119" s="408"/>
      <c r="B119" s="409"/>
      <c r="C119" s="410"/>
      <c r="D119" s="426"/>
      <c r="E119" s="427"/>
      <c r="F119" s="427"/>
      <c r="G119" s="427"/>
      <c r="H119" s="427"/>
      <c r="I119" s="427"/>
      <c r="J119" s="427"/>
      <c r="K119" s="427"/>
      <c r="L119" s="428"/>
      <c r="M119" s="414"/>
      <c r="N119" s="415"/>
      <c r="O119" s="415"/>
      <c r="P119" s="415"/>
      <c r="Q119" s="416"/>
      <c r="R119" s="417"/>
      <c r="S119" s="415"/>
      <c r="T119" s="415"/>
      <c r="U119" s="415"/>
      <c r="V119" s="416"/>
      <c r="W119" s="417"/>
      <c r="X119" s="415"/>
      <c r="Y119" s="415"/>
      <c r="Z119" s="415"/>
      <c r="AA119" s="415"/>
      <c r="AB119" s="415"/>
      <c r="AC119" s="415"/>
      <c r="AD119" s="415"/>
      <c r="AE119" s="415"/>
      <c r="AF119" s="415"/>
      <c r="AG119" s="415"/>
      <c r="AH119" s="415"/>
      <c r="AI119" s="415"/>
      <c r="AJ119" s="415"/>
      <c r="AK119" s="415"/>
      <c r="AL119" s="415"/>
      <c r="AM119" s="415"/>
      <c r="AN119" s="415"/>
      <c r="AO119" s="415"/>
      <c r="AP119" s="418"/>
      <c r="AR119" s="6"/>
    </row>
    <row r="120" spans="1:44" s="5" customFormat="1" ht="28.35" customHeight="1" x14ac:dyDescent="0.2">
      <c r="A120" s="408"/>
      <c r="B120" s="409"/>
      <c r="C120" s="410"/>
      <c r="D120" s="426"/>
      <c r="E120" s="427"/>
      <c r="F120" s="427"/>
      <c r="G120" s="427"/>
      <c r="H120" s="427"/>
      <c r="I120" s="427"/>
      <c r="J120" s="427"/>
      <c r="K120" s="427"/>
      <c r="L120" s="428"/>
      <c r="M120" s="414"/>
      <c r="N120" s="415"/>
      <c r="O120" s="415"/>
      <c r="P120" s="415"/>
      <c r="Q120" s="416"/>
      <c r="R120" s="417"/>
      <c r="S120" s="415"/>
      <c r="T120" s="415"/>
      <c r="U120" s="415"/>
      <c r="V120" s="416"/>
      <c r="W120" s="417"/>
      <c r="X120" s="415"/>
      <c r="Y120" s="415"/>
      <c r="Z120" s="415"/>
      <c r="AA120" s="415"/>
      <c r="AB120" s="415"/>
      <c r="AC120" s="415"/>
      <c r="AD120" s="415"/>
      <c r="AE120" s="415"/>
      <c r="AF120" s="415"/>
      <c r="AG120" s="415"/>
      <c r="AH120" s="415"/>
      <c r="AI120" s="415"/>
      <c r="AJ120" s="415"/>
      <c r="AK120" s="415"/>
      <c r="AL120" s="415"/>
      <c r="AM120" s="415"/>
      <c r="AN120" s="415"/>
      <c r="AO120" s="415"/>
      <c r="AP120" s="418"/>
      <c r="AR120" s="6"/>
    </row>
    <row r="121" spans="1:44" s="5" customFormat="1" ht="28.35" customHeight="1" x14ac:dyDescent="0.2">
      <c r="A121" s="408"/>
      <c r="B121" s="409"/>
      <c r="C121" s="410"/>
      <c r="D121" s="426"/>
      <c r="E121" s="427"/>
      <c r="F121" s="427"/>
      <c r="G121" s="427"/>
      <c r="H121" s="427"/>
      <c r="I121" s="427"/>
      <c r="J121" s="427"/>
      <c r="K121" s="427"/>
      <c r="L121" s="428"/>
      <c r="M121" s="414"/>
      <c r="N121" s="415"/>
      <c r="O121" s="415"/>
      <c r="P121" s="415"/>
      <c r="Q121" s="416"/>
      <c r="R121" s="417"/>
      <c r="S121" s="415"/>
      <c r="T121" s="415"/>
      <c r="U121" s="415"/>
      <c r="V121" s="416"/>
      <c r="W121" s="417"/>
      <c r="X121" s="415"/>
      <c r="Y121" s="415"/>
      <c r="Z121" s="415"/>
      <c r="AA121" s="415"/>
      <c r="AB121" s="415"/>
      <c r="AC121" s="415"/>
      <c r="AD121" s="415"/>
      <c r="AE121" s="415"/>
      <c r="AF121" s="415"/>
      <c r="AG121" s="415"/>
      <c r="AH121" s="415"/>
      <c r="AI121" s="415"/>
      <c r="AJ121" s="415"/>
      <c r="AK121" s="415"/>
      <c r="AL121" s="415"/>
      <c r="AM121" s="415"/>
      <c r="AN121" s="415"/>
      <c r="AO121" s="415"/>
      <c r="AP121" s="418"/>
      <c r="AR121" s="6"/>
    </row>
    <row r="122" spans="1:44" s="5" customFormat="1" ht="28.35" customHeight="1" x14ac:dyDescent="0.2">
      <c r="A122" s="408"/>
      <c r="B122" s="409"/>
      <c r="C122" s="410"/>
      <c r="D122" s="426"/>
      <c r="E122" s="427"/>
      <c r="F122" s="427"/>
      <c r="G122" s="427"/>
      <c r="H122" s="427"/>
      <c r="I122" s="427"/>
      <c r="J122" s="427"/>
      <c r="K122" s="427"/>
      <c r="L122" s="428"/>
      <c r="M122" s="414"/>
      <c r="N122" s="415"/>
      <c r="O122" s="415"/>
      <c r="P122" s="415"/>
      <c r="Q122" s="416"/>
      <c r="R122" s="417"/>
      <c r="S122" s="415"/>
      <c r="T122" s="415"/>
      <c r="U122" s="415"/>
      <c r="V122" s="416"/>
      <c r="W122" s="417"/>
      <c r="X122" s="415"/>
      <c r="Y122" s="415"/>
      <c r="Z122" s="415"/>
      <c r="AA122" s="415"/>
      <c r="AB122" s="415"/>
      <c r="AC122" s="415"/>
      <c r="AD122" s="415"/>
      <c r="AE122" s="415"/>
      <c r="AF122" s="415"/>
      <c r="AG122" s="415"/>
      <c r="AH122" s="415"/>
      <c r="AI122" s="415"/>
      <c r="AJ122" s="415"/>
      <c r="AK122" s="415"/>
      <c r="AL122" s="415"/>
      <c r="AM122" s="415"/>
      <c r="AN122" s="415"/>
      <c r="AO122" s="415"/>
      <c r="AP122" s="418"/>
      <c r="AR122" s="6"/>
    </row>
    <row r="123" spans="1:44" s="5" customFormat="1" ht="28.35" customHeight="1" x14ac:dyDescent="0.2">
      <c r="A123" s="408"/>
      <c r="B123" s="409"/>
      <c r="C123" s="410"/>
      <c r="D123" s="426"/>
      <c r="E123" s="427"/>
      <c r="F123" s="427"/>
      <c r="G123" s="427"/>
      <c r="H123" s="427"/>
      <c r="I123" s="427"/>
      <c r="J123" s="427"/>
      <c r="K123" s="427"/>
      <c r="L123" s="428"/>
      <c r="M123" s="414"/>
      <c r="N123" s="415"/>
      <c r="O123" s="415"/>
      <c r="P123" s="415"/>
      <c r="Q123" s="416"/>
      <c r="R123" s="417"/>
      <c r="S123" s="415"/>
      <c r="T123" s="415"/>
      <c r="U123" s="415"/>
      <c r="V123" s="416"/>
      <c r="W123" s="417"/>
      <c r="X123" s="415"/>
      <c r="Y123" s="415"/>
      <c r="Z123" s="415"/>
      <c r="AA123" s="415"/>
      <c r="AB123" s="415"/>
      <c r="AC123" s="415"/>
      <c r="AD123" s="415"/>
      <c r="AE123" s="415"/>
      <c r="AF123" s="415"/>
      <c r="AG123" s="415"/>
      <c r="AH123" s="415"/>
      <c r="AI123" s="415"/>
      <c r="AJ123" s="415"/>
      <c r="AK123" s="415"/>
      <c r="AL123" s="415"/>
      <c r="AM123" s="415"/>
      <c r="AN123" s="415"/>
      <c r="AO123" s="415"/>
      <c r="AP123" s="418"/>
      <c r="AR123" s="6"/>
    </row>
    <row r="124" spans="1:44" s="5" customFormat="1" ht="28.35" customHeight="1" x14ac:dyDescent="0.2">
      <c r="A124" s="408"/>
      <c r="B124" s="409"/>
      <c r="C124" s="410"/>
      <c r="D124" s="426"/>
      <c r="E124" s="427"/>
      <c r="F124" s="427"/>
      <c r="G124" s="427"/>
      <c r="H124" s="427"/>
      <c r="I124" s="427"/>
      <c r="J124" s="427"/>
      <c r="K124" s="427"/>
      <c r="L124" s="428"/>
      <c r="M124" s="414"/>
      <c r="N124" s="415"/>
      <c r="O124" s="415"/>
      <c r="P124" s="415"/>
      <c r="Q124" s="416"/>
      <c r="R124" s="417"/>
      <c r="S124" s="415"/>
      <c r="T124" s="415"/>
      <c r="U124" s="415"/>
      <c r="V124" s="416"/>
      <c r="W124" s="417"/>
      <c r="X124" s="415"/>
      <c r="Y124" s="415"/>
      <c r="Z124" s="415"/>
      <c r="AA124" s="415"/>
      <c r="AB124" s="415"/>
      <c r="AC124" s="415"/>
      <c r="AD124" s="415"/>
      <c r="AE124" s="415"/>
      <c r="AF124" s="415"/>
      <c r="AG124" s="415"/>
      <c r="AH124" s="415"/>
      <c r="AI124" s="415"/>
      <c r="AJ124" s="415"/>
      <c r="AK124" s="415"/>
      <c r="AL124" s="415"/>
      <c r="AM124" s="415"/>
      <c r="AN124" s="415"/>
      <c r="AO124" s="415"/>
      <c r="AP124" s="418"/>
      <c r="AR124" s="6"/>
    </row>
    <row r="125" spans="1:44" s="5" customFormat="1" ht="28.35" customHeight="1" x14ac:dyDescent="0.2">
      <c r="A125" s="408"/>
      <c r="B125" s="409"/>
      <c r="C125" s="410"/>
      <c r="D125" s="426"/>
      <c r="E125" s="427"/>
      <c r="F125" s="427"/>
      <c r="G125" s="427"/>
      <c r="H125" s="427"/>
      <c r="I125" s="427"/>
      <c r="J125" s="427"/>
      <c r="K125" s="427"/>
      <c r="L125" s="428"/>
      <c r="M125" s="414"/>
      <c r="N125" s="415"/>
      <c r="O125" s="415"/>
      <c r="P125" s="415"/>
      <c r="Q125" s="416"/>
      <c r="R125" s="417"/>
      <c r="S125" s="415"/>
      <c r="T125" s="415"/>
      <c r="U125" s="415"/>
      <c r="V125" s="416"/>
      <c r="W125" s="417"/>
      <c r="X125" s="415"/>
      <c r="Y125" s="415"/>
      <c r="Z125" s="415"/>
      <c r="AA125" s="415"/>
      <c r="AB125" s="415"/>
      <c r="AC125" s="415"/>
      <c r="AD125" s="415"/>
      <c r="AE125" s="415"/>
      <c r="AF125" s="415"/>
      <c r="AG125" s="415"/>
      <c r="AH125" s="415"/>
      <c r="AI125" s="415"/>
      <c r="AJ125" s="415"/>
      <c r="AK125" s="415"/>
      <c r="AL125" s="415"/>
      <c r="AM125" s="415"/>
      <c r="AN125" s="415"/>
      <c r="AO125" s="415"/>
      <c r="AP125" s="418"/>
      <c r="AR125" s="6"/>
    </row>
    <row r="126" spans="1:44" s="5" customFormat="1" ht="28.35" customHeight="1" thickBot="1" x14ac:dyDescent="0.25">
      <c r="A126" s="408"/>
      <c r="B126" s="409"/>
      <c r="C126" s="410"/>
      <c r="D126" s="426"/>
      <c r="E126" s="427"/>
      <c r="F126" s="427"/>
      <c r="G126" s="427"/>
      <c r="H126" s="427"/>
      <c r="I126" s="427"/>
      <c r="J126" s="427"/>
      <c r="K126" s="427"/>
      <c r="L126" s="428"/>
      <c r="M126" s="414"/>
      <c r="N126" s="415"/>
      <c r="O126" s="415"/>
      <c r="P126" s="415"/>
      <c r="Q126" s="416"/>
      <c r="R126" s="417"/>
      <c r="S126" s="415"/>
      <c r="T126" s="415"/>
      <c r="U126" s="415"/>
      <c r="V126" s="416"/>
      <c r="W126" s="443"/>
      <c r="X126" s="444"/>
      <c r="Y126" s="444"/>
      <c r="Z126" s="444"/>
      <c r="AA126" s="444"/>
      <c r="AB126" s="444"/>
      <c r="AC126" s="444"/>
      <c r="AD126" s="444"/>
      <c r="AE126" s="444"/>
      <c r="AF126" s="444"/>
      <c r="AG126" s="444"/>
      <c r="AH126" s="444"/>
      <c r="AI126" s="444"/>
      <c r="AJ126" s="444"/>
      <c r="AK126" s="444"/>
      <c r="AL126" s="444"/>
      <c r="AM126" s="444"/>
      <c r="AN126" s="444"/>
      <c r="AO126" s="444"/>
      <c r="AP126" s="445"/>
      <c r="AR126" s="6"/>
    </row>
    <row r="127" spans="1:44" s="5" customFormat="1" thickTop="1" thickBot="1" x14ac:dyDescent="0.25">
      <c r="A127" s="173" t="str">
        <f>Sprachen!L349</f>
        <v>Variants</v>
      </c>
      <c r="B127" s="174"/>
      <c r="C127" s="174"/>
      <c r="D127" s="174"/>
      <c r="E127" s="174"/>
      <c r="F127" s="174"/>
      <c r="G127" s="174"/>
      <c r="H127" s="174"/>
      <c r="I127" s="174"/>
      <c r="J127" s="174"/>
      <c r="K127" s="174"/>
      <c r="L127" s="174"/>
      <c r="M127" s="174"/>
      <c r="N127" s="174"/>
      <c r="O127" s="174"/>
      <c r="P127" s="174"/>
      <c r="Q127" s="174"/>
      <c r="R127" s="174"/>
      <c r="S127" s="174"/>
      <c r="T127" s="174"/>
      <c r="U127" s="174"/>
      <c r="V127" s="174"/>
      <c r="W127" s="174"/>
      <c r="X127" s="174"/>
      <c r="Y127" s="174"/>
      <c r="Z127" s="174"/>
      <c r="AA127" s="174"/>
      <c r="AB127" s="174"/>
      <c r="AC127" s="174"/>
      <c r="AD127" s="174"/>
      <c r="AE127" s="174"/>
      <c r="AF127" s="174"/>
      <c r="AG127" s="174"/>
      <c r="AH127" s="174"/>
      <c r="AI127" s="174"/>
      <c r="AJ127" s="174"/>
      <c r="AK127" s="174"/>
      <c r="AL127" s="174"/>
      <c r="AM127" s="174"/>
      <c r="AN127" s="174"/>
      <c r="AO127" s="174"/>
      <c r="AP127" s="175"/>
      <c r="AR127" s="6"/>
    </row>
    <row r="128" spans="1:44" s="5" customFormat="1" ht="49.5" customHeight="1" thickTop="1" thickBot="1" x14ac:dyDescent="0.25">
      <c r="A128" s="370" t="str">
        <f>Sprachen!L49</f>
        <v>Application</v>
      </c>
      <c r="B128" s="371"/>
      <c r="C128" s="372"/>
      <c r="D128" s="429" t="str">
        <f>Sprachen!L169</f>
        <v>Contents</v>
      </c>
      <c r="E128" s="430"/>
      <c r="F128" s="430"/>
      <c r="G128" s="430"/>
      <c r="H128" s="430"/>
      <c r="I128" s="430"/>
      <c r="J128" s="430"/>
      <c r="K128" s="430"/>
      <c r="L128" s="431"/>
      <c r="M128" s="432" t="str">
        <f>Sprachen!L79</f>
        <v>Description</v>
      </c>
      <c r="N128" s="430"/>
      <c r="O128" s="430"/>
      <c r="P128" s="430"/>
      <c r="Q128" s="430"/>
      <c r="R128" s="430"/>
      <c r="S128" s="430"/>
      <c r="T128" s="430"/>
      <c r="U128" s="430"/>
      <c r="V128" s="430"/>
      <c r="W128" s="430"/>
      <c r="X128" s="430"/>
      <c r="Y128" s="430"/>
      <c r="Z128" s="430"/>
      <c r="AA128" s="431"/>
      <c r="AB128" s="433" t="str">
        <f>Sprachen!L78</f>
        <v>Consideration in the scope of the PPA procedure</v>
      </c>
      <c r="AC128" s="434"/>
      <c r="AD128" s="434"/>
      <c r="AE128" s="434"/>
      <c r="AF128" s="434"/>
      <c r="AG128" s="434"/>
      <c r="AH128" s="434"/>
      <c r="AI128" s="434"/>
      <c r="AJ128" s="434"/>
      <c r="AK128" s="434"/>
      <c r="AL128" s="434"/>
      <c r="AM128" s="434"/>
      <c r="AN128" s="434"/>
      <c r="AO128" s="434"/>
      <c r="AP128" s="435"/>
      <c r="AR128" s="6"/>
    </row>
    <row r="129" spans="1:67" s="5" customFormat="1" ht="28.5" customHeight="1" thickTop="1" x14ac:dyDescent="0.2">
      <c r="A129" s="408"/>
      <c r="B129" s="409"/>
      <c r="C129" s="409"/>
      <c r="D129" s="436" t="str">
        <f>Sprachen!L322</f>
        <v>Are deviating machines or processes planned</v>
      </c>
      <c r="E129" s="437"/>
      <c r="F129" s="437"/>
      <c r="G129" s="437"/>
      <c r="H129" s="437"/>
      <c r="I129" s="437"/>
      <c r="J129" s="437"/>
      <c r="K129" s="437"/>
      <c r="L129" s="438"/>
      <c r="M129" s="439"/>
      <c r="N129" s="440"/>
      <c r="O129" s="440"/>
      <c r="P129" s="440"/>
      <c r="Q129" s="440"/>
      <c r="R129" s="440"/>
      <c r="S129" s="440"/>
      <c r="T129" s="440"/>
      <c r="U129" s="440"/>
      <c r="V129" s="440"/>
      <c r="W129" s="440"/>
      <c r="X129" s="440"/>
      <c r="Y129" s="440"/>
      <c r="Z129" s="440"/>
      <c r="AA129" s="441"/>
      <c r="AB129" s="439"/>
      <c r="AC129" s="440"/>
      <c r="AD129" s="440"/>
      <c r="AE129" s="440"/>
      <c r="AF129" s="440"/>
      <c r="AG129" s="440"/>
      <c r="AH129" s="440"/>
      <c r="AI129" s="440"/>
      <c r="AJ129" s="440"/>
      <c r="AK129" s="440"/>
      <c r="AL129" s="440"/>
      <c r="AM129" s="440"/>
      <c r="AN129" s="440"/>
      <c r="AO129" s="440"/>
      <c r="AP129" s="442"/>
      <c r="AR129" s="6"/>
    </row>
    <row r="130" spans="1:67" s="5" customFormat="1" ht="28.5" customHeight="1" thickBot="1" x14ac:dyDescent="0.25">
      <c r="A130" s="408"/>
      <c r="B130" s="409"/>
      <c r="C130" s="409"/>
      <c r="D130" s="466" t="str">
        <f>Sprachen!L321</f>
        <v>Are alternative deliveries provided for</v>
      </c>
      <c r="E130" s="467"/>
      <c r="F130" s="467"/>
      <c r="G130" s="467"/>
      <c r="H130" s="467"/>
      <c r="I130" s="467"/>
      <c r="J130" s="467"/>
      <c r="K130" s="467"/>
      <c r="L130" s="468"/>
      <c r="M130" s="469"/>
      <c r="N130" s="350"/>
      <c r="O130" s="350"/>
      <c r="P130" s="350"/>
      <c r="Q130" s="350"/>
      <c r="R130" s="350"/>
      <c r="S130" s="350"/>
      <c r="T130" s="350"/>
      <c r="U130" s="350"/>
      <c r="V130" s="350"/>
      <c r="W130" s="350"/>
      <c r="X130" s="350"/>
      <c r="Y130" s="350"/>
      <c r="Z130" s="350"/>
      <c r="AA130" s="470"/>
      <c r="AB130" s="469"/>
      <c r="AC130" s="350"/>
      <c r="AD130" s="350"/>
      <c r="AE130" s="350"/>
      <c r="AF130" s="350"/>
      <c r="AG130" s="350"/>
      <c r="AH130" s="350"/>
      <c r="AI130" s="350"/>
      <c r="AJ130" s="350"/>
      <c r="AK130" s="350"/>
      <c r="AL130" s="350"/>
      <c r="AM130" s="350"/>
      <c r="AN130" s="350"/>
      <c r="AO130" s="350"/>
      <c r="AP130" s="351"/>
      <c r="AR130" s="6"/>
    </row>
    <row r="131" spans="1:67" s="5" customFormat="1" thickTop="1" thickBot="1" x14ac:dyDescent="0.25">
      <c r="A131" s="173" t="str">
        <f>Sprachen!L19</f>
        <v>Agreement on PPA content and submission</v>
      </c>
      <c r="B131" s="174"/>
      <c r="C131" s="174"/>
      <c r="D131" s="174"/>
      <c r="E131" s="174"/>
      <c r="F131" s="174"/>
      <c r="G131" s="174"/>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5"/>
      <c r="AR131" s="6"/>
    </row>
    <row r="132" spans="1:67" s="5" customFormat="1" ht="27.75" customHeight="1" thickTop="1" thickBot="1" x14ac:dyDescent="0.25">
      <c r="A132" s="471" t="str">
        <f>Sprachen!L253</f>
        <v>Order number</v>
      </c>
      <c r="B132" s="457"/>
      <c r="C132" s="457"/>
      <c r="D132" s="473" t="str">
        <f>Sprachen!L289</f>
        <v>Test area</v>
      </c>
      <c r="E132" s="474"/>
      <c r="F132" s="474"/>
      <c r="G132" s="477" t="str">
        <f>Sprachen!L12</f>
        <v>(if applicable for the product)</v>
      </c>
      <c r="H132" s="477"/>
      <c r="I132" s="477"/>
      <c r="J132" s="477"/>
      <c r="K132" s="477"/>
      <c r="L132" s="478"/>
      <c r="M132" s="457" t="str">
        <f>Sprachen!L40</f>
        <v>Requirement existing</v>
      </c>
      <c r="N132" s="457"/>
      <c r="O132" s="457" t="str">
        <f>Sprachen!L366</f>
        <v>Submission required</v>
      </c>
      <c r="P132" s="457"/>
      <c r="Q132" s="446" t="str">
        <f>Sprachen!L57</f>
        <v>PPA procedure</v>
      </c>
      <c r="R132" s="447"/>
      <c r="S132" s="450" t="str">
        <f>Sprachen!L351</f>
        <v>Variant PPA</v>
      </c>
      <c r="T132" s="451"/>
      <c r="U132" s="454" t="str">
        <f>Sprachen!L310</f>
        <v>Step for stepped PPA procedure</v>
      </c>
      <c r="V132" s="455"/>
      <c r="W132" s="455"/>
      <c r="X132" s="455"/>
      <c r="Y132" s="455"/>
      <c r="Z132" s="455"/>
      <c r="AA132" s="455"/>
      <c r="AB132" s="456"/>
      <c r="AC132" s="457" t="str">
        <f>Sprachen!A381</f>
        <v>Bestandteil Requalifikation</v>
      </c>
      <c r="AD132" s="457"/>
      <c r="AE132" s="459" t="str">
        <f>Sprachen!L61</f>
        <v>Remark</v>
      </c>
      <c r="AF132" s="459"/>
      <c r="AG132" s="459"/>
      <c r="AH132" s="459"/>
      <c r="AI132" s="459"/>
      <c r="AJ132" s="459"/>
      <c r="AK132" s="459"/>
      <c r="AL132" s="459"/>
      <c r="AM132" s="459"/>
      <c r="AN132" s="459"/>
      <c r="AO132" s="459"/>
      <c r="AP132" s="460"/>
      <c r="AR132" s="6"/>
    </row>
    <row r="133" spans="1:67" ht="54.75" customHeight="1" thickTop="1" thickBot="1" x14ac:dyDescent="0.25">
      <c r="A133" s="472"/>
      <c r="B133" s="458"/>
      <c r="C133" s="458"/>
      <c r="D133" s="475"/>
      <c r="E133" s="476"/>
      <c r="F133" s="476"/>
      <c r="G133" s="479"/>
      <c r="H133" s="479"/>
      <c r="I133" s="479"/>
      <c r="J133" s="479"/>
      <c r="K133" s="479"/>
      <c r="L133" s="480"/>
      <c r="M133" s="458"/>
      <c r="N133" s="458"/>
      <c r="O133" s="458"/>
      <c r="P133" s="458"/>
      <c r="Q133" s="448"/>
      <c r="R133" s="449"/>
      <c r="S133" s="452"/>
      <c r="T133" s="453"/>
      <c r="U133" s="463" t="str">
        <f>Sprachen!L306</f>
        <v>Step 1</v>
      </c>
      <c r="V133" s="464"/>
      <c r="W133" s="464" t="str">
        <f>Sprachen!L307</f>
        <v>Step 2</v>
      </c>
      <c r="X133" s="464"/>
      <c r="Y133" s="464" t="str">
        <f>Sprachen!L308</f>
        <v>Step 3</v>
      </c>
      <c r="Z133" s="464"/>
      <c r="AA133" s="464" t="str">
        <f>Sprachen!L309</f>
        <v>Step 4</v>
      </c>
      <c r="AB133" s="465"/>
      <c r="AC133" s="458"/>
      <c r="AD133" s="458"/>
      <c r="AE133" s="461"/>
      <c r="AF133" s="461"/>
      <c r="AG133" s="461"/>
      <c r="AH133" s="461"/>
      <c r="AI133" s="461"/>
      <c r="AJ133" s="461"/>
      <c r="AK133" s="461"/>
      <c r="AL133" s="461"/>
      <c r="AM133" s="461"/>
      <c r="AN133" s="461"/>
      <c r="AO133" s="461"/>
      <c r="AP133" s="462"/>
      <c r="AQ133" s="13" t="s">
        <v>70</v>
      </c>
      <c r="AR133" s="14" t="s">
        <v>101</v>
      </c>
      <c r="AS133" s="13" t="s">
        <v>665</v>
      </c>
      <c r="AT133" s="13"/>
      <c r="AU133" s="13"/>
      <c r="AV133" s="13"/>
      <c r="AW133" s="13"/>
      <c r="AX133" s="13"/>
      <c r="AY133" s="13"/>
    </row>
    <row r="134" spans="1:67" ht="15" thickTop="1" x14ac:dyDescent="0.2">
      <c r="A134" s="496" t="s">
        <v>852</v>
      </c>
      <c r="B134" s="497"/>
      <c r="C134" s="498"/>
      <c r="D134" s="499" t="str">
        <f>Sprachen!L94</f>
        <v>PPA cover sheet/evaluation</v>
      </c>
      <c r="E134" s="500"/>
      <c r="F134" s="500"/>
      <c r="G134" s="500"/>
      <c r="H134" s="500"/>
      <c r="I134" s="500"/>
      <c r="J134" s="500"/>
      <c r="K134" s="500"/>
      <c r="L134" s="501"/>
      <c r="M134" s="502" t="str">
        <f>Sprachen!L4</f>
        <v>Yes</v>
      </c>
      <c r="N134" s="498"/>
      <c r="O134" s="502" t="str">
        <f>Sprachen!L4</f>
        <v>Yes</v>
      </c>
      <c r="P134" s="498"/>
      <c r="Q134" s="491" t="s">
        <v>853</v>
      </c>
      <c r="R134" s="493"/>
      <c r="S134" s="491" t="s">
        <v>853</v>
      </c>
      <c r="T134" s="493"/>
      <c r="U134" s="491" t="s">
        <v>853</v>
      </c>
      <c r="V134" s="492"/>
      <c r="W134" s="492" t="s">
        <v>853</v>
      </c>
      <c r="X134" s="492"/>
      <c r="Y134" s="492" t="s">
        <v>853</v>
      </c>
      <c r="Z134" s="492"/>
      <c r="AA134" s="492" t="s">
        <v>853</v>
      </c>
      <c r="AB134" s="493"/>
      <c r="AC134" s="492" t="str">
        <f>Sprachen!L4</f>
        <v>Yes</v>
      </c>
      <c r="AD134" s="493"/>
      <c r="AE134" s="494"/>
      <c r="AF134" s="494"/>
      <c r="AG134" s="494"/>
      <c r="AH134" s="494"/>
      <c r="AI134" s="494"/>
      <c r="AJ134" s="494"/>
      <c r="AK134" s="494"/>
      <c r="AL134" s="494"/>
      <c r="AM134" s="494"/>
      <c r="AN134" s="494"/>
      <c r="AO134" s="494"/>
      <c r="AP134" s="495"/>
      <c r="AQ134" t="b">
        <f>M134=Sprachen!$L$4</f>
        <v>1</v>
      </c>
      <c r="AR134" s="3" t="s">
        <v>854</v>
      </c>
      <c r="AS134" t="b">
        <f>O134=Sprachen!$L$4</f>
        <v>1</v>
      </c>
      <c r="AV134" s="481"/>
      <c r="AW134" s="481"/>
      <c r="AX134" s="481"/>
      <c r="AY134" s="481"/>
    </row>
    <row r="135" spans="1:67" ht="36" customHeight="1" thickBot="1" x14ac:dyDescent="0.25">
      <c r="A135" s="482" t="s">
        <v>855</v>
      </c>
      <c r="B135" s="483"/>
      <c r="C135" s="484"/>
      <c r="D135" s="485" t="str">
        <f>Sprachen!L313</f>
        <v xml:space="preserve">Self-assessment for product, process, SW (if appl.) </v>
      </c>
      <c r="E135" s="486"/>
      <c r="F135" s="486"/>
      <c r="G135" s="486"/>
      <c r="H135" s="486"/>
      <c r="I135" s="486"/>
      <c r="J135" s="486"/>
      <c r="K135" s="486"/>
      <c r="L135" s="487"/>
      <c r="M135" s="488" t="str">
        <f>Sprachen!L4</f>
        <v>Yes</v>
      </c>
      <c r="N135" s="484"/>
      <c r="O135" s="488" t="str">
        <f>Sprachen!L4</f>
        <v>Yes</v>
      </c>
      <c r="P135" s="484"/>
      <c r="Q135" s="489"/>
      <c r="R135" s="490"/>
      <c r="S135" s="489"/>
      <c r="T135" s="490"/>
      <c r="U135" s="489"/>
      <c r="V135" s="522"/>
      <c r="W135" s="522"/>
      <c r="X135" s="522"/>
      <c r="Y135" s="522"/>
      <c r="Z135" s="522"/>
      <c r="AA135" s="522"/>
      <c r="AB135" s="490"/>
      <c r="AC135" s="522"/>
      <c r="AD135" s="490"/>
      <c r="AE135" s="523"/>
      <c r="AF135" s="523"/>
      <c r="AG135" s="523"/>
      <c r="AH135" s="523"/>
      <c r="AI135" s="523"/>
      <c r="AJ135" s="523"/>
      <c r="AK135" s="523"/>
      <c r="AL135" s="523"/>
      <c r="AM135" s="523"/>
      <c r="AN135" s="523"/>
      <c r="AO135" s="523"/>
      <c r="AP135" s="524"/>
      <c r="AQ135" t="b">
        <f>M135=Sprachen!$L$4</f>
        <v>1</v>
      </c>
      <c r="AR135" s="3">
        <f>COUNTIF(Q135:T135,"X")</f>
        <v>0</v>
      </c>
      <c r="AS135" t="b">
        <f>O135=Sprachen!$L$4</f>
        <v>1</v>
      </c>
      <c r="AV135" s="481"/>
      <c r="AW135" s="481"/>
      <c r="AX135" s="481"/>
      <c r="AY135" s="481"/>
    </row>
    <row r="136" spans="1:67" ht="15.75" thickTop="1" thickBot="1" x14ac:dyDescent="0.25">
      <c r="A136" s="503" t="str">
        <f>Sprachen!L165</f>
        <v>Hardware approval required</v>
      </c>
      <c r="B136" s="504"/>
      <c r="C136" s="504"/>
      <c r="D136" s="504"/>
      <c r="E136" s="504"/>
      <c r="F136" s="504"/>
      <c r="G136" s="504"/>
      <c r="H136" s="504"/>
      <c r="I136" s="504"/>
      <c r="J136" s="504"/>
      <c r="K136" s="504"/>
      <c r="L136" s="504"/>
      <c r="M136" s="504"/>
      <c r="N136" s="504"/>
      <c r="O136" s="504"/>
      <c r="P136" s="504"/>
      <c r="Q136" s="504"/>
      <c r="R136" s="504"/>
      <c r="S136" s="505"/>
      <c r="T136" s="506"/>
      <c r="U136" s="506"/>
      <c r="V136" s="506"/>
      <c r="W136" s="506"/>
      <c r="X136" s="506"/>
      <c r="Y136" s="506"/>
      <c r="Z136" s="506"/>
      <c r="AA136" s="507"/>
      <c r="AB136" s="61"/>
      <c r="AC136" s="61"/>
      <c r="AD136" s="61"/>
      <c r="AE136" s="61"/>
      <c r="AF136" s="61"/>
      <c r="AG136" s="61"/>
      <c r="AH136" s="61"/>
      <c r="AI136" s="61"/>
      <c r="AJ136" s="61"/>
      <c r="AK136" s="61"/>
      <c r="AL136" s="61"/>
      <c r="AM136" s="61"/>
      <c r="AN136" s="61"/>
      <c r="AO136" s="61"/>
      <c r="AP136" s="62"/>
    </row>
    <row r="137" spans="1:67" s="15" customFormat="1" ht="15.75" thickTop="1" thickBot="1" x14ac:dyDescent="0.25">
      <c r="A137" s="173" t="s">
        <v>856</v>
      </c>
      <c r="B137" s="174"/>
      <c r="C137" s="508"/>
      <c r="D137" s="509" t="str">
        <f>Sprachen!L228</f>
        <v>Deliverables of product development</v>
      </c>
      <c r="E137" s="510"/>
      <c r="F137" s="510"/>
      <c r="G137" s="510"/>
      <c r="H137" s="510"/>
      <c r="I137" s="510"/>
      <c r="J137" s="510"/>
      <c r="K137" s="510"/>
      <c r="L137" s="510"/>
      <c r="M137" s="510"/>
      <c r="N137" s="510"/>
      <c r="O137" s="510"/>
      <c r="P137" s="510"/>
      <c r="Q137" s="510"/>
      <c r="R137" s="510"/>
      <c r="S137" s="511"/>
      <c r="T137" s="511"/>
      <c r="U137" s="511"/>
      <c r="V137" s="511"/>
      <c r="W137" s="511"/>
      <c r="X137" s="511"/>
      <c r="Y137" s="511"/>
      <c r="Z137" s="511"/>
      <c r="AA137" s="511"/>
      <c r="AB137" s="510"/>
      <c r="AC137" s="510"/>
      <c r="AD137" s="510"/>
      <c r="AE137" s="510"/>
      <c r="AF137" s="510"/>
      <c r="AG137" s="510"/>
      <c r="AH137" s="510"/>
      <c r="AI137" s="510"/>
      <c r="AJ137" s="510"/>
      <c r="AK137" s="510"/>
      <c r="AL137" s="510"/>
      <c r="AM137" s="510"/>
      <c r="AN137" s="510"/>
      <c r="AO137" s="510"/>
      <c r="AP137" s="512"/>
      <c r="AR137" s="16"/>
      <c r="AS137"/>
      <c r="AU137"/>
    </row>
    <row r="138" spans="1:67" ht="14.1" customHeight="1" thickTop="1" x14ac:dyDescent="0.2">
      <c r="A138" s="513" t="s">
        <v>857</v>
      </c>
      <c r="B138" s="514"/>
      <c r="C138" s="515"/>
      <c r="D138" s="516" t="str">
        <f>Sprachen!L334</f>
        <v xml:space="preserve">Technical specifications </v>
      </c>
      <c r="E138" s="516"/>
      <c r="F138" s="516"/>
      <c r="G138" s="516"/>
      <c r="H138" s="516"/>
      <c r="I138" s="516"/>
      <c r="J138" s="516"/>
      <c r="K138" s="516"/>
      <c r="L138" s="516"/>
      <c r="M138" s="517"/>
      <c r="N138" s="517"/>
      <c r="O138" s="517"/>
      <c r="P138" s="517"/>
      <c r="Q138" s="518"/>
      <c r="R138" s="519"/>
      <c r="S138" s="520"/>
      <c r="T138" s="521"/>
      <c r="U138" s="520"/>
      <c r="V138" s="535"/>
      <c r="W138" s="535"/>
      <c r="X138" s="535"/>
      <c r="Y138" s="535"/>
      <c r="Z138" s="535"/>
      <c r="AA138" s="535"/>
      <c r="AB138" s="521"/>
      <c r="AC138" s="520"/>
      <c r="AD138" s="521"/>
      <c r="AE138" s="494"/>
      <c r="AF138" s="494"/>
      <c r="AG138" s="494"/>
      <c r="AH138" s="494"/>
      <c r="AI138" s="494"/>
      <c r="AJ138" s="494"/>
      <c r="AK138" s="494"/>
      <c r="AL138" s="494"/>
      <c r="AM138" s="494"/>
      <c r="AN138" s="494"/>
      <c r="AO138" s="494"/>
      <c r="AP138" s="495"/>
      <c r="AQ138" t="b">
        <f>M138=Sprachen!$L$4</f>
        <v>0</v>
      </c>
      <c r="AR138" s="3">
        <f>COUNTIF(Q138:T138,"X")</f>
        <v>0</v>
      </c>
      <c r="AS138" t="b">
        <f>O138=Sprachen!$L$4</f>
        <v>0</v>
      </c>
      <c r="AV138" s="481"/>
      <c r="AW138" s="481"/>
      <c r="AX138" s="481"/>
      <c r="AY138" s="481"/>
    </row>
    <row r="139" spans="1:67" ht="21.2" customHeight="1" x14ac:dyDescent="0.2">
      <c r="A139" s="530" t="s">
        <v>858</v>
      </c>
      <c r="B139" s="531"/>
      <c r="C139" s="532"/>
      <c r="D139" s="533" t="str">
        <f>Sprachen!L150</f>
        <v>Approved design changes</v>
      </c>
      <c r="E139" s="533"/>
      <c r="F139" s="533"/>
      <c r="G139" s="533"/>
      <c r="H139" s="533"/>
      <c r="I139" s="533"/>
      <c r="J139" s="533"/>
      <c r="K139" s="533"/>
      <c r="L139" s="533"/>
      <c r="M139" s="534"/>
      <c r="N139" s="534"/>
      <c r="O139" s="534"/>
      <c r="P139" s="534"/>
      <c r="Q139" s="525"/>
      <c r="R139" s="527"/>
      <c r="S139" s="525"/>
      <c r="T139" s="527"/>
      <c r="U139" s="525"/>
      <c r="V139" s="526"/>
      <c r="W139" s="526"/>
      <c r="X139" s="526"/>
      <c r="Y139" s="526"/>
      <c r="Z139" s="526"/>
      <c r="AA139" s="526"/>
      <c r="AB139" s="527"/>
      <c r="AC139" s="525"/>
      <c r="AD139" s="527"/>
      <c r="AE139" s="528"/>
      <c r="AF139" s="528"/>
      <c r="AG139" s="528"/>
      <c r="AH139" s="528"/>
      <c r="AI139" s="528"/>
      <c r="AJ139" s="528"/>
      <c r="AK139" s="528"/>
      <c r="AL139" s="528"/>
      <c r="AM139" s="528"/>
      <c r="AN139" s="528"/>
      <c r="AO139" s="528"/>
      <c r="AP139" s="529"/>
      <c r="AQ139" t="b">
        <f>M139=Sprachen!$L$4</f>
        <v>0</v>
      </c>
      <c r="AR139" s="3">
        <f>COUNTIF(Q139:T139,"X")</f>
        <v>0</v>
      </c>
      <c r="AS139" t="b">
        <f>O139=Sprachen!$L$4</f>
        <v>0</v>
      </c>
      <c r="AV139" s="481"/>
      <c r="AW139" s="481"/>
      <c r="AX139" s="481"/>
      <c r="AY139" s="481"/>
    </row>
    <row r="140" spans="1:67" ht="21.2" customHeight="1" x14ac:dyDescent="0.2">
      <c r="A140" s="530" t="s">
        <v>859</v>
      </c>
      <c r="B140" s="531"/>
      <c r="C140" s="532"/>
      <c r="D140" s="533" t="str">
        <f>Sprachen!L183</f>
        <v>Design, engineering approvals by organization in case of development responsibility as per agreement</v>
      </c>
      <c r="E140" s="533"/>
      <c r="F140" s="533"/>
      <c r="G140" s="533"/>
      <c r="H140" s="533"/>
      <c r="I140" s="533"/>
      <c r="J140" s="533"/>
      <c r="K140" s="533"/>
      <c r="L140" s="533"/>
      <c r="M140" s="534"/>
      <c r="N140" s="534"/>
      <c r="O140" s="534"/>
      <c r="P140" s="534"/>
      <c r="Q140" s="525"/>
      <c r="R140" s="527"/>
      <c r="S140" s="525"/>
      <c r="T140" s="527"/>
      <c r="U140" s="525"/>
      <c r="V140" s="526"/>
      <c r="W140" s="526"/>
      <c r="X140" s="526"/>
      <c r="Y140" s="526"/>
      <c r="Z140" s="526"/>
      <c r="AA140" s="526"/>
      <c r="AB140" s="527"/>
      <c r="AC140" s="525"/>
      <c r="AD140" s="527"/>
      <c r="AE140" s="528"/>
      <c r="AF140" s="528"/>
      <c r="AG140" s="528"/>
      <c r="AH140" s="528"/>
      <c r="AI140" s="528"/>
      <c r="AJ140" s="528"/>
      <c r="AK140" s="528"/>
      <c r="AL140" s="528"/>
      <c r="AM140" s="528"/>
      <c r="AN140" s="528"/>
      <c r="AO140" s="528"/>
      <c r="AP140" s="529"/>
      <c r="AQ140" t="b">
        <f>M140=Sprachen!$L$4</f>
        <v>0</v>
      </c>
      <c r="AR140" s="3">
        <f>COUNTIF(Q140:T140,"X")</f>
        <v>0</v>
      </c>
      <c r="AS140" t="b">
        <f>O140=Sprachen!$L$4</f>
        <v>0</v>
      </c>
      <c r="AV140" s="481"/>
      <c r="AW140" s="481"/>
      <c r="AX140" s="481"/>
      <c r="AY140" s="481"/>
    </row>
    <row r="141" spans="1:67" ht="14.1" customHeight="1" x14ac:dyDescent="0.2">
      <c r="A141" s="530" t="s">
        <v>860</v>
      </c>
      <c r="B141" s="531"/>
      <c r="C141" s="532"/>
      <c r="D141" s="533" t="str">
        <f>Sprachen!L209</f>
        <v>Material data via IMDS</v>
      </c>
      <c r="E141" s="533"/>
      <c r="F141" s="533"/>
      <c r="G141" s="533"/>
      <c r="H141" s="533"/>
      <c r="I141" s="533"/>
      <c r="J141" s="533"/>
      <c r="K141" s="533"/>
      <c r="L141" s="533"/>
      <c r="M141" s="414" t="str">
        <f>IF(OR(AU2="X",AU3="X"),Sprachen!L4,"")</f>
        <v/>
      </c>
      <c r="N141" s="536"/>
      <c r="O141" s="534"/>
      <c r="P141" s="534"/>
      <c r="Q141" s="525"/>
      <c r="R141" s="527"/>
      <c r="S141" s="525"/>
      <c r="T141" s="527"/>
      <c r="U141" s="525"/>
      <c r="V141" s="526"/>
      <c r="W141" s="526"/>
      <c r="X141" s="526"/>
      <c r="Y141" s="526"/>
      <c r="Z141" s="526"/>
      <c r="AA141" s="526"/>
      <c r="AB141" s="527"/>
      <c r="AC141" s="525"/>
      <c r="AD141" s="527"/>
      <c r="AE141" s="528"/>
      <c r="AF141" s="528"/>
      <c r="AG141" s="528"/>
      <c r="AH141" s="528"/>
      <c r="AI141" s="528"/>
      <c r="AJ141" s="528"/>
      <c r="AK141" s="528"/>
      <c r="AL141" s="528"/>
      <c r="AM141" s="528"/>
      <c r="AN141" s="528"/>
      <c r="AO141" s="528"/>
      <c r="AP141" s="529"/>
      <c r="AQ141" t="b">
        <f>M141=Sprachen!$L$4</f>
        <v>0</v>
      </c>
      <c r="AR141" s="3">
        <f>COUNTIF(Q141:T141,"X")</f>
        <v>0</v>
      </c>
      <c r="AS141" t="b">
        <f>O141=Sprachen!$L$4</f>
        <v>0</v>
      </c>
      <c r="AV141" s="481"/>
      <c r="AW141" s="481"/>
      <c r="AX141" s="481"/>
      <c r="AY141" s="481"/>
      <c r="BO141" s="2"/>
    </row>
    <row r="142" spans="1:67" ht="14.1" customHeight="1" thickBot="1" x14ac:dyDescent="0.25">
      <c r="A142" s="537" t="s">
        <v>861</v>
      </c>
      <c r="B142" s="538"/>
      <c r="C142" s="539"/>
      <c r="D142" s="540" t="str">
        <f>Sprachen!L97</f>
        <v>Design FMEA</v>
      </c>
      <c r="E142" s="540"/>
      <c r="F142" s="540"/>
      <c r="G142" s="540"/>
      <c r="H142" s="540"/>
      <c r="I142" s="540"/>
      <c r="J142" s="540"/>
      <c r="K142" s="540"/>
      <c r="L142" s="540"/>
      <c r="M142" s="534"/>
      <c r="N142" s="534"/>
      <c r="O142" s="541"/>
      <c r="P142" s="541"/>
      <c r="Q142" s="489"/>
      <c r="R142" s="490"/>
      <c r="S142" s="489"/>
      <c r="T142" s="490"/>
      <c r="U142" s="489"/>
      <c r="V142" s="522"/>
      <c r="W142" s="522"/>
      <c r="X142" s="522"/>
      <c r="Y142" s="522"/>
      <c r="Z142" s="522"/>
      <c r="AA142" s="522"/>
      <c r="AB142" s="490"/>
      <c r="AC142" s="489"/>
      <c r="AD142" s="490"/>
      <c r="AE142" s="523"/>
      <c r="AF142" s="523"/>
      <c r="AG142" s="523"/>
      <c r="AH142" s="523"/>
      <c r="AI142" s="523"/>
      <c r="AJ142" s="523"/>
      <c r="AK142" s="523"/>
      <c r="AL142" s="523"/>
      <c r="AM142" s="523"/>
      <c r="AN142" s="523"/>
      <c r="AO142" s="523"/>
      <c r="AP142" s="524"/>
      <c r="AQ142" t="b">
        <f>M142=Sprachen!$L$4</f>
        <v>0</v>
      </c>
      <c r="AR142" s="3">
        <f>COUNTIF(Q142:AB142,"X")</f>
        <v>0</v>
      </c>
      <c r="AS142" t="b">
        <f>O142=Sprachen!$L$4</f>
        <v>0</v>
      </c>
      <c r="AV142" s="481"/>
      <c r="AW142" s="481"/>
      <c r="AX142" s="481"/>
      <c r="AY142" s="481"/>
    </row>
    <row r="143" spans="1:67" s="15" customFormat="1" ht="14.1" customHeight="1" thickTop="1" thickBot="1" x14ac:dyDescent="0.25">
      <c r="A143" s="173" t="s">
        <v>862</v>
      </c>
      <c r="B143" s="174"/>
      <c r="C143" s="508"/>
      <c r="D143" s="509" t="str">
        <f>Sprachen!L229</f>
        <v>Deliverables of production process development</v>
      </c>
      <c r="E143" s="510"/>
      <c r="F143" s="510"/>
      <c r="G143" s="510"/>
      <c r="H143" s="510"/>
      <c r="I143" s="510"/>
      <c r="J143" s="510"/>
      <c r="K143" s="510"/>
      <c r="L143" s="510"/>
      <c r="M143" s="510"/>
      <c r="N143" s="510"/>
      <c r="O143" s="510"/>
      <c r="P143" s="510"/>
      <c r="Q143" s="510"/>
      <c r="R143" s="510"/>
      <c r="S143" s="510"/>
      <c r="T143" s="510"/>
      <c r="U143" s="510"/>
      <c r="V143" s="510"/>
      <c r="W143" s="510"/>
      <c r="X143" s="510"/>
      <c r="Y143" s="510"/>
      <c r="Z143" s="510"/>
      <c r="AA143" s="510"/>
      <c r="AB143" s="510"/>
      <c r="AC143" s="510"/>
      <c r="AD143" s="510"/>
      <c r="AE143" s="510"/>
      <c r="AF143" s="510"/>
      <c r="AG143" s="510"/>
      <c r="AH143" s="510"/>
      <c r="AI143" s="510"/>
      <c r="AJ143" s="510"/>
      <c r="AK143" s="510"/>
      <c r="AL143" s="510"/>
      <c r="AM143" s="510"/>
      <c r="AN143" s="510"/>
      <c r="AO143" s="510"/>
      <c r="AP143" s="512"/>
      <c r="AQ143"/>
      <c r="AR143" s="3"/>
      <c r="AS143"/>
      <c r="AT143"/>
      <c r="AU143"/>
    </row>
    <row r="144" spans="1:67" ht="14.1" customHeight="1" thickTop="1" x14ac:dyDescent="0.2">
      <c r="A144" s="513" t="s">
        <v>863</v>
      </c>
      <c r="B144" s="514"/>
      <c r="C144" s="515"/>
      <c r="D144" s="516" t="str">
        <f>Sprachen!L283</f>
        <v>Process flowchart</v>
      </c>
      <c r="E144" s="516"/>
      <c r="F144" s="516"/>
      <c r="G144" s="516"/>
      <c r="H144" s="516"/>
      <c r="I144" s="516"/>
      <c r="J144" s="516"/>
      <c r="K144" s="516"/>
      <c r="L144" s="516"/>
      <c r="M144" s="517"/>
      <c r="N144" s="517"/>
      <c r="O144" s="517"/>
      <c r="P144" s="517"/>
      <c r="Q144" s="518"/>
      <c r="R144" s="519"/>
      <c r="S144" s="518"/>
      <c r="T144" s="519"/>
      <c r="U144" s="520"/>
      <c r="V144" s="535"/>
      <c r="W144" s="535"/>
      <c r="X144" s="535"/>
      <c r="Y144" s="535"/>
      <c r="Z144" s="535"/>
      <c r="AA144" s="535"/>
      <c r="AB144" s="521"/>
      <c r="AC144" s="520"/>
      <c r="AD144" s="521"/>
      <c r="AE144" s="494"/>
      <c r="AF144" s="494"/>
      <c r="AG144" s="494"/>
      <c r="AH144" s="494"/>
      <c r="AI144" s="494"/>
      <c r="AJ144" s="494"/>
      <c r="AK144" s="494"/>
      <c r="AL144" s="494"/>
      <c r="AM144" s="494"/>
      <c r="AN144" s="494"/>
      <c r="AO144" s="494"/>
      <c r="AP144" s="495"/>
      <c r="AQ144" t="b">
        <f>M144=Sprachen!$L$4</f>
        <v>0</v>
      </c>
      <c r="AR144" s="3">
        <f>COUNTIF(Q144:T144,"X")</f>
        <v>0</v>
      </c>
      <c r="AS144" t="b">
        <f>O144=Sprachen!$L$4</f>
        <v>0</v>
      </c>
      <c r="AV144" s="481"/>
      <c r="AW144" s="481"/>
      <c r="AX144" s="481"/>
      <c r="AY144" s="481"/>
    </row>
    <row r="145" spans="1:51" ht="14.1" customHeight="1" x14ac:dyDescent="0.2">
      <c r="A145" s="530" t="s">
        <v>864</v>
      </c>
      <c r="B145" s="531"/>
      <c r="C145" s="532"/>
      <c r="D145" s="533" t="str">
        <f>Sprachen!L287</f>
        <v>Process FMEA</v>
      </c>
      <c r="E145" s="533"/>
      <c r="F145" s="533"/>
      <c r="G145" s="533"/>
      <c r="H145" s="533"/>
      <c r="I145" s="533"/>
      <c r="J145" s="533"/>
      <c r="K145" s="533"/>
      <c r="L145" s="533"/>
      <c r="M145" s="534"/>
      <c r="N145" s="534"/>
      <c r="O145" s="542"/>
      <c r="P145" s="542"/>
      <c r="Q145" s="414"/>
      <c r="R145" s="536"/>
      <c r="S145" s="414"/>
      <c r="T145" s="536"/>
      <c r="U145" s="543"/>
      <c r="V145" s="544"/>
      <c r="W145" s="526"/>
      <c r="X145" s="526"/>
      <c r="Y145" s="526"/>
      <c r="Z145" s="526"/>
      <c r="AA145" s="526"/>
      <c r="AB145" s="527"/>
      <c r="AC145" s="525"/>
      <c r="AD145" s="527"/>
      <c r="AE145" s="528"/>
      <c r="AF145" s="528"/>
      <c r="AG145" s="528"/>
      <c r="AH145" s="528"/>
      <c r="AI145" s="528"/>
      <c r="AJ145" s="528"/>
      <c r="AK145" s="528"/>
      <c r="AL145" s="528"/>
      <c r="AM145" s="528"/>
      <c r="AN145" s="528"/>
      <c r="AO145" s="528"/>
      <c r="AP145" s="529"/>
      <c r="AQ145" t="b">
        <f>M145=Sprachen!$L$4</f>
        <v>0</v>
      </c>
      <c r="AR145" s="3">
        <f>COUNTIF(Q145:AB145,"X")</f>
        <v>0</v>
      </c>
      <c r="AS145" t="b">
        <f>O145=Sprachen!$L$4</f>
        <v>0</v>
      </c>
      <c r="AV145" s="481"/>
      <c r="AW145" s="481"/>
      <c r="AX145" s="481"/>
      <c r="AY145" s="481"/>
    </row>
    <row r="146" spans="1:51" ht="14.1" customHeight="1" thickBot="1" x14ac:dyDescent="0.25">
      <c r="A146" s="551" t="s">
        <v>865</v>
      </c>
      <c r="B146" s="552"/>
      <c r="C146" s="538"/>
      <c r="D146" s="540" t="str">
        <f>Sprachen!L275</f>
        <v>Control plan (CP)</v>
      </c>
      <c r="E146" s="540"/>
      <c r="F146" s="540"/>
      <c r="G146" s="540"/>
      <c r="H146" s="540"/>
      <c r="I146" s="540"/>
      <c r="J146" s="540"/>
      <c r="K146" s="540"/>
      <c r="L146" s="540"/>
      <c r="M146" s="553"/>
      <c r="N146" s="553"/>
      <c r="O146" s="541"/>
      <c r="P146" s="541"/>
      <c r="Q146" s="554"/>
      <c r="R146" s="555"/>
      <c r="S146" s="554"/>
      <c r="T146" s="555"/>
      <c r="U146" s="489"/>
      <c r="V146" s="522"/>
      <c r="W146" s="522"/>
      <c r="X146" s="522"/>
      <c r="Y146" s="522"/>
      <c r="Z146" s="522"/>
      <c r="AA146" s="522"/>
      <c r="AB146" s="490"/>
      <c r="AC146" s="489"/>
      <c r="AD146" s="490"/>
      <c r="AE146" s="523"/>
      <c r="AF146" s="523"/>
      <c r="AG146" s="523"/>
      <c r="AH146" s="523"/>
      <c r="AI146" s="523"/>
      <c r="AJ146" s="523"/>
      <c r="AK146" s="523"/>
      <c r="AL146" s="523"/>
      <c r="AM146" s="523"/>
      <c r="AN146" s="523"/>
      <c r="AO146" s="523"/>
      <c r="AP146" s="524"/>
      <c r="AQ146" t="b">
        <f>M146=Sprachen!$L$4</f>
        <v>0</v>
      </c>
      <c r="AR146" s="3">
        <f>COUNTIF(Q146:AB146,"X")</f>
        <v>0</v>
      </c>
      <c r="AS146" t="b">
        <f>O146=Sprachen!$L$4</f>
        <v>0</v>
      </c>
      <c r="AV146" s="481"/>
      <c r="AW146" s="481"/>
      <c r="AX146" s="481"/>
      <c r="AY146" s="481"/>
    </row>
    <row r="147" spans="1:51" s="15" customFormat="1" ht="14.1" customHeight="1" thickTop="1" thickBot="1" x14ac:dyDescent="0.25">
      <c r="A147" s="173" t="s">
        <v>866</v>
      </c>
      <c r="B147" s="174"/>
      <c r="C147" s="508"/>
      <c r="D147" s="509" t="str">
        <f>Sprachen!L231</f>
        <v>Deliverables of the validation of the product</v>
      </c>
      <c r="E147" s="510"/>
      <c r="F147" s="510"/>
      <c r="G147" s="510"/>
      <c r="H147" s="510"/>
      <c r="I147" s="510"/>
      <c r="J147" s="510"/>
      <c r="K147" s="510"/>
      <c r="L147" s="510"/>
      <c r="M147" s="510"/>
      <c r="N147" s="510"/>
      <c r="O147" s="510"/>
      <c r="P147" s="510"/>
      <c r="Q147" s="510"/>
      <c r="R147" s="510"/>
      <c r="S147" s="510"/>
      <c r="T147" s="510"/>
      <c r="U147" s="510"/>
      <c r="V147" s="510"/>
      <c r="W147" s="510"/>
      <c r="X147" s="510"/>
      <c r="Y147" s="510"/>
      <c r="Z147" s="510"/>
      <c r="AA147" s="510"/>
      <c r="AB147" s="510"/>
      <c r="AC147" s="510"/>
      <c r="AD147" s="510"/>
      <c r="AE147" s="510"/>
      <c r="AF147" s="510"/>
      <c r="AG147" s="510"/>
      <c r="AH147" s="510"/>
      <c r="AI147" s="510"/>
      <c r="AJ147" s="510"/>
      <c r="AK147" s="510"/>
      <c r="AL147" s="510"/>
      <c r="AM147" s="510"/>
      <c r="AN147" s="510"/>
      <c r="AO147" s="510"/>
      <c r="AP147" s="512"/>
      <c r="AQ147"/>
      <c r="AR147" s="3"/>
      <c r="AS147"/>
      <c r="AT147"/>
      <c r="AU147"/>
    </row>
    <row r="148" spans="1:51" ht="14.1" customHeight="1" thickTop="1" thickBot="1" x14ac:dyDescent="0.25">
      <c r="A148" s="513" t="s">
        <v>867</v>
      </c>
      <c r="B148" s="514"/>
      <c r="C148" s="515"/>
      <c r="D148" s="516" t="str">
        <f>Sprachen!L153</f>
        <v>Geometry, dimensions</v>
      </c>
      <c r="E148" s="516"/>
      <c r="F148" s="516"/>
      <c r="G148" s="516"/>
      <c r="H148" s="516"/>
      <c r="I148" s="516"/>
      <c r="J148" s="516"/>
      <c r="K148" s="516"/>
      <c r="L148" s="516"/>
      <c r="M148" s="545"/>
      <c r="N148" s="546"/>
      <c r="O148" s="545"/>
      <c r="P148" s="546"/>
      <c r="Q148" s="548" t="str">
        <f>Sprachen!L52</f>
        <v>Number of parts per cavity/mold</v>
      </c>
      <c r="R148" s="264"/>
      <c r="S148" s="264"/>
      <c r="T148" s="264"/>
      <c r="U148" s="264"/>
      <c r="V148" s="264"/>
      <c r="W148" s="264"/>
      <c r="X148" s="264"/>
      <c r="Y148" s="264"/>
      <c r="Z148" s="549"/>
      <c r="AA148" s="550"/>
      <c r="AB148" s="329"/>
      <c r="AC148" s="520"/>
      <c r="AD148" s="521"/>
      <c r="AE148" s="494"/>
      <c r="AF148" s="494"/>
      <c r="AG148" s="494"/>
      <c r="AH148" s="494"/>
      <c r="AI148" s="494"/>
      <c r="AJ148" s="494"/>
      <c r="AK148" s="494"/>
      <c r="AL148" s="494"/>
      <c r="AM148" s="494"/>
      <c r="AN148" s="494"/>
      <c r="AO148" s="494"/>
      <c r="AP148" s="495"/>
      <c r="AQ148" t="b">
        <f>M148=Sprachen!$L$4</f>
        <v>0</v>
      </c>
      <c r="AR148" s="3">
        <f t="shared" ref="AR148" si="3">COUNTIF(Q148:AB148,"X")</f>
        <v>0</v>
      </c>
      <c r="AS148" t="b">
        <f>O148=Sprachen!$L$4</f>
        <v>0</v>
      </c>
      <c r="AV148" s="481"/>
      <c r="AW148" s="481"/>
      <c r="AX148" s="481"/>
      <c r="AY148" s="481"/>
    </row>
    <row r="149" spans="1:51" ht="14.1" customHeight="1" x14ac:dyDescent="0.2">
      <c r="A149" s="563" t="s">
        <v>868</v>
      </c>
      <c r="B149" s="564"/>
      <c r="C149" s="565"/>
      <c r="D149" s="63"/>
      <c r="E149" s="566" t="str">
        <f>Sprachen!L303</f>
        <v>Raw part measurement</v>
      </c>
      <c r="F149" s="566"/>
      <c r="G149" s="566"/>
      <c r="H149" s="566"/>
      <c r="I149" s="566"/>
      <c r="J149" s="566"/>
      <c r="K149" s="566"/>
      <c r="L149" s="567"/>
      <c r="M149" s="338"/>
      <c r="N149" s="547"/>
      <c r="O149" s="338"/>
      <c r="P149" s="547"/>
      <c r="Q149" s="422"/>
      <c r="R149" s="410"/>
      <c r="S149" s="422"/>
      <c r="T149" s="410"/>
      <c r="U149" s="568"/>
      <c r="V149" s="556"/>
      <c r="W149" s="556"/>
      <c r="X149" s="556"/>
      <c r="Y149" s="556"/>
      <c r="Z149" s="556"/>
      <c r="AA149" s="556"/>
      <c r="AB149" s="557"/>
      <c r="AC149" s="525"/>
      <c r="AD149" s="527"/>
      <c r="AE149" s="528"/>
      <c r="AF149" s="528"/>
      <c r="AG149" s="528"/>
      <c r="AH149" s="528"/>
      <c r="AI149" s="528"/>
      <c r="AJ149" s="528"/>
      <c r="AK149" s="528"/>
      <c r="AL149" s="528"/>
      <c r="AM149" s="528"/>
      <c r="AN149" s="528"/>
      <c r="AO149" s="528"/>
      <c r="AP149" s="529"/>
      <c r="AQ149" t="b">
        <f>M149=Sprachen!$L$4</f>
        <v>0</v>
      </c>
      <c r="AR149" s="3">
        <f>COUNTIF(Q149:T149,"X")</f>
        <v>0</v>
      </c>
      <c r="AS149" t="b">
        <f>O149=Sprachen!$L$4</f>
        <v>0</v>
      </c>
      <c r="AV149" s="481"/>
      <c r="AW149" s="481"/>
      <c r="AX149" s="481"/>
      <c r="AY149" s="481"/>
    </row>
    <row r="150" spans="1:51" ht="14.1" customHeight="1" x14ac:dyDescent="0.2">
      <c r="A150" s="558" t="s">
        <v>869</v>
      </c>
      <c r="B150" s="559"/>
      <c r="C150" s="560"/>
      <c r="D150" s="50"/>
      <c r="E150" s="561" t="str">
        <f>Sprachen!L116</f>
        <v>Single part measurement</v>
      </c>
      <c r="F150" s="561"/>
      <c r="G150" s="561"/>
      <c r="H150" s="561"/>
      <c r="I150" s="561"/>
      <c r="J150" s="561"/>
      <c r="K150" s="561"/>
      <c r="L150" s="562"/>
      <c r="M150" s="338"/>
      <c r="N150" s="547"/>
      <c r="O150" s="338"/>
      <c r="P150" s="547"/>
      <c r="Q150" s="414"/>
      <c r="R150" s="536"/>
      <c r="S150" s="414"/>
      <c r="T150" s="536"/>
      <c r="U150" s="525"/>
      <c r="V150" s="526"/>
      <c r="W150" s="526"/>
      <c r="X150" s="526"/>
      <c r="Y150" s="526"/>
      <c r="Z150" s="526"/>
      <c r="AA150" s="526"/>
      <c r="AB150" s="527"/>
      <c r="AC150" s="525"/>
      <c r="AD150" s="527"/>
      <c r="AE150" s="528"/>
      <c r="AF150" s="528"/>
      <c r="AG150" s="528"/>
      <c r="AH150" s="528"/>
      <c r="AI150" s="528"/>
      <c r="AJ150" s="528"/>
      <c r="AK150" s="528"/>
      <c r="AL150" s="528"/>
      <c r="AM150" s="528"/>
      <c r="AN150" s="528"/>
      <c r="AO150" s="528"/>
      <c r="AP150" s="529"/>
      <c r="AQ150" t="b">
        <f>M150=Sprachen!$L$4</f>
        <v>0</v>
      </c>
      <c r="AR150" s="3">
        <f t="shared" ref="AR150:AR179" si="4">COUNTIF(Q150:T150,"X")</f>
        <v>0</v>
      </c>
      <c r="AS150" t="b">
        <f>O150=Sprachen!$L$4</f>
        <v>0</v>
      </c>
      <c r="AV150" s="481"/>
      <c r="AW150" s="481"/>
      <c r="AX150" s="481"/>
      <c r="AY150" s="481"/>
    </row>
    <row r="151" spans="1:51" ht="21.2" customHeight="1" x14ac:dyDescent="0.2">
      <c r="A151" s="558" t="s">
        <v>870</v>
      </c>
      <c r="B151" s="559"/>
      <c r="C151" s="560"/>
      <c r="D151" s="50"/>
      <c r="E151" s="561" t="str">
        <f>Sprachen!L330</f>
        <v>Standard measurement report (all drawing characteristics)</v>
      </c>
      <c r="F151" s="561"/>
      <c r="G151" s="561"/>
      <c r="H151" s="561"/>
      <c r="I151" s="561"/>
      <c r="J151" s="561"/>
      <c r="K151" s="561"/>
      <c r="L151" s="562"/>
      <c r="M151" s="338"/>
      <c r="N151" s="547"/>
      <c r="O151" s="338"/>
      <c r="P151" s="547"/>
      <c r="Q151" s="414"/>
      <c r="R151" s="536"/>
      <c r="S151" s="414"/>
      <c r="T151" s="536"/>
      <c r="U151" s="525"/>
      <c r="V151" s="526"/>
      <c r="W151" s="526"/>
      <c r="X151" s="526"/>
      <c r="Y151" s="526"/>
      <c r="Z151" s="526"/>
      <c r="AA151" s="526"/>
      <c r="AB151" s="527"/>
      <c r="AC151" s="525"/>
      <c r="AD151" s="527"/>
      <c r="AE151" s="528"/>
      <c r="AF151" s="528"/>
      <c r="AG151" s="528"/>
      <c r="AH151" s="528"/>
      <c r="AI151" s="528"/>
      <c r="AJ151" s="528"/>
      <c r="AK151" s="528"/>
      <c r="AL151" s="528"/>
      <c r="AM151" s="528"/>
      <c r="AN151" s="528"/>
      <c r="AO151" s="528"/>
      <c r="AP151" s="529"/>
      <c r="AQ151" t="b">
        <f>M151=Sprachen!$L$4</f>
        <v>0</v>
      </c>
      <c r="AR151" s="3">
        <f t="shared" si="4"/>
        <v>0</v>
      </c>
      <c r="AS151" t="b">
        <f>O151=Sprachen!$L$4</f>
        <v>0</v>
      </c>
      <c r="AV151" s="481"/>
      <c r="AW151" s="481"/>
      <c r="AX151" s="481"/>
      <c r="AY151" s="481"/>
    </row>
    <row r="152" spans="1:51" ht="14.1" customHeight="1" x14ac:dyDescent="0.2">
      <c r="A152" s="558" t="s">
        <v>871</v>
      </c>
      <c r="B152" s="559"/>
      <c r="C152" s="560"/>
      <c r="D152" s="50"/>
      <c r="E152" s="561" t="str">
        <f>Sprachen!L329</f>
        <v>Standard gage report</v>
      </c>
      <c r="F152" s="561"/>
      <c r="G152" s="561"/>
      <c r="H152" s="561"/>
      <c r="I152" s="561"/>
      <c r="J152" s="561"/>
      <c r="K152" s="561"/>
      <c r="L152" s="562"/>
      <c r="M152" s="338"/>
      <c r="N152" s="547"/>
      <c r="O152" s="338"/>
      <c r="P152" s="547"/>
      <c r="Q152" s="414"/>
      <c r="R152" s="536"/>
      <c r="S152" s="414"/>
      <c r="T152" s="536"/>
      <c r="U152" s="525"/>
      <c r="V152" s="526"/>
      <c r="W152" s="526"/>
      <c r="X152" s="526"/>
      <c r="Y152" s="526"/>
      <c r="Z152" s="526"/>
      <c r="AA152" s="526"/>
      <c r="AB152" s="527"/>
      <c r="AC152" s="525"/>
      <c r="AD152" s="527"/>
      <c r="AE152" s="528"/>
      <c r="AF152" s="528"/>
      <c r="AG152" s="528"/>
      <c r="AH152" s="528"/>
      <c r="AI152" s="528"/>
      <c r="AJ152" s="528"/>
      <c r="AK152" s="528"/>
      <c r="AL152" s="528"/>
      <c r="AM152" s="528"/>
      <c r="AN152" s="528"/>
      <c r="AO152" s="528"/>
      <c r="AP152" s="529"/>
      <c r="AQ152" t="b">
        <f>M152=Sprachen!$L$4</f>
        <v>0</v>
      </c>
      <c r="AR152" s="3">
        <f t="shared" si="4"/>
        <v>0</v>
      </c>
      <c r="AS152" t="b">
        <f>O152=Sprachen!$L$4</f>
        <v>0</v>
      </c>
      <c r="AV152" s="481"/>
      <c r="AW152" s="481"/>
      <c r="AX152" s="481"/>
      <c r="AY152" s="481"/>
    </row>
    <row r="153" spans="1:51" ht="14.1" customHeight="1" x14ac:dyDescent="0.2">
      <c r="A153" s="558" t="s">
        <v>872</v>
      </c>
      <c r="B153" s="559"/>
      <c r="C153" s="560"/>
      <c r="D153" s="50"/>
      <c r="E153" s="561" t="str">
        <f>Sprachen!L13</f>
        <v>3D record measurement</v>
      </c>
      <c r="F153" s="561"/>
      <c r="G153" s="561"/>
      <c r="H153" s="561"/>
      <c r="I153" s="561"/>
      <c r="J153" s="561"/>
      <c r="K153" s="561"/>
      <c r="L153" s="562"/>
      <c r="M153" s="338"/>
      <c r="N153" s="547"/>
      <c r="O153" s="338"/>
      <c r="P153" s="547"/>
      <c r="Q153" s="414"/>
      <c r="R153" s="536"/>
      <c r="S153" s="414"/>
      <c r="T153" s="536"/>
      <c r="U153" s="525"/>
      <c r="V153" s="526"/>
      <c r="W153" s="526"/>
      <c r="X153" s="526"/>
      <c r="Y153" s="526"/>
      <c r="Z153" s="526"/>
      <c r="AA153" s="526"/>
      <c r="AB153" s="527"/>
      <c r="AC153" s="525"/>
      <c r="AD153" s="527"/>
      <c r="AE153" s="528"/>
      <c r="AF153" s="528"/>
      <c r="AG153" s="528"/>
      <c r="AH153" s="528"/>
      <c r="AI153" s="528"/>
      <c r="AJ153" s="528"/>
      <c r="AK153" s="528"/>
      <c r="AL153" s="528"/>
      <c r="AM153" s="528"/>
      <c r="AN153" s="528"/>
      <c r="AO153" s="528"/>
      <c r="AP153" s="529"/>
      <c r="AQ153" t="b">
        <f>M153=Sprachen!$L$4</f>
        <v>0</v>
      </c>
      <c r="AR153" s="3">
        <f t="shared" si="4"/>
        <v>0</v>
      </c>
      <c r="AS153" t="b">
        <f>O153=Sprachen!$L$4</f>
        <v>0</v>
      </c>
      <c r="AV153" s="481"/>
      <c r="AW153" s="481"/>
      <c r="AX153" s="481"/>
      <c r="AY153" s="481"/>
    </row>
    <row r="154" spans="1:51" ht="14.1" customHeight="1" x14ac:dyDescent="0.2">
      <c r="A154" s="558" t="s">
        <v>873</v>
      </c>
      <c r="B154" s="559"/>
      <c r="C154" s="560"/>
      <c r="D154" s="50"/>
      <c r="E154" s="561" t="str">
        <f>Sprachen!L305</f>
        <v>Sections</v>
      </c>
      <c r="F154" s="561"/>
      <c r="G154" s="561"/>
      <c r="H154" s="561"/>
      <c r="I154" s="561"/>
      <c r="J154" s="561"/>
      <c r="K154" s="561"/>
      <c r="L154" s="562"/>
      <c r="M154" s="338"/>
      <c r="N154" s="547"/>
      <c r="O154" s="338"/>
      <c r="P154" s="547"/>
      <c r="Q154" s="414"/>
      <c r="R154" s="536"/>
      <c r="S154" s="414"/>
      <c r="T154" s="536"/>
      <c r="U154" s="525"/>
      <c r="V154" s="526"/>
      <c r="W154" s="526"/>
      <c r="X154" s="526"/>
      <c r="Y154" s="526"/>
      <c r="Z154" s="526"/>
      <c r="AA154" s="526"/>
      <c r="AB154" s="527"/>
      <c r="AC154" s="525"/>
      <c r="AD154" s="527"/>
      <c r="AE154" s="528"/>
      <c r="AF154" s="528"/>
      <c r="AG154" s="528"/>
      <c r="AH154" s="528"/>
      <c r="AI154" s="528"/>
      <c r="AJ154" s="528"/>
      <c r="AK154" s="528"/>
      <c r="AL154" s="528"/>
      <c r="AM154" s="528"/>
      <c r="AN154" s="528"/>
      <c r="AO154" s="528"/>
      <c r="AP154" s="529"/>
      <c r="AQ154" t="b">
        <f>M154=Sprachen!$L$4</f>
        <v>0</v>
      </c>
      <c r="AR154" s="3">
        <f t="shared" si="4"/>
        <v>0</v>
      </c>
      <c r="AS154" t="b">
        <f>O154=Sprachen!$L$4</f>
        <v>0</v>
      </c>
      <c r="AV154" s="481"/>
      <c r="AW154" s="481"/>
      <c r="AX154" s="481"/>
      <c r="AY154" s="481"/>
    </row>
    <row r="155" spans="1:51" ht="14.1" customHeight="1" x14ac:dyDescent="0.2">
      <c r="A155" s="569" t="s">
        <v>874</v>
      </c>
      <c r="B155" s="570"/>
      <c r="C155" s="571"/>
      <c r="D155" s="64"/>
      <c r="E155" s="561" t="str">
        <f>Sprachen!L327</f>
        <v>Other</v>
      </c>
      <c r="F155" s="561"/>
      <c r="G155" s="561"/>
      <c r="H155" s="561"/>
      <c r="I155" s="561"/>
      <c r="J155" s="561"/>
      <c r="K155" s="561"/>
      <c r="L155" s="562"/>
      <c r="M155" s="422"/>
      <c r="N155" s="410"/>
      <c r="O155" s="422"/>
      <c r="P155" s="410"/>
      <c r="Q155" s="414"/>
      <c r="R155" s="536"/>
      <c r="S155" s="414"/>
      <c r="T155" s="536"/>
      <c r="U155" s="525"/>
      <c r="V155" s="526"/>
      <c r="W155" s="526"/>
      <c r="X155" s="526"/>
      <c r="Y155" s="526"/>
      <c r="Z155" s="526"/>
      <c r="AA155" s="526"/>
      <c r="AB155" s="527"/>
      <c r="AC155" s="525"/>
      <c r="AD155" s="527"/>
      <c r="AE155" s="528"/>
      <c r="AF155" s="528"/>
      <c r="AG155" s="528"/>
      <c r="AH155" s="528"/>
      <c r="AI155" s="528"/>
      <c r="AJ155" s="528"/>
      <c r="AK155" s="528"/>
      <c r="AL155" s="528"/>
      <c r="AM155" s="528"/>
      <c r="AN155" s="528"/>
      <c r="AO155" s="528"/>
      <c r="AP155" s="529"/>
      <c r="AQ155" t="b">
        <f>M155=Sprachen!$L$4</f>
        <v>0</v>
      </c>
      <c r="AR155" s="3">
        <f t="shared" si="4"/>
        <v>0</v>
      </c>
      <c r="AS155" t="b">
        <f>O155=Sprachen!$L$4</f>
        <v>0</v>
      </c>
      <c r="AV155" s="481"/>
      <c r="AW155" s="481"/>
      <c r="AX155" s="481"/>
      <c r="AY155" s="481"/>
    </row>
    <row r="156" spans="1:51" s="17" customFormat="1" ht="32.25" customHeight="1" x14ac:dyDescent="0.2">
      <c r="A156" s="530" t="s">
        <v>875</v>
      </c>
      <c r="B156" s="531"/>
      <c r="C156" s="532"/>
      <c r="D156" s="576" t="str">
        <f>Sprachen!L368</f>
        <v>Material (strength, physical properties, etc.)</v>
      </c>
      <c r="E156" s="566"/>
      <c r="F156" s="566"/>
      <c r="G156" s="566"/>
      <c r="H156" s="566"/>
      <c r="I156" s="566"/>
      <c r="J156" s="566"/>
      <c r="K156" s="566"/>
      <c r="L156" s="567"/>
      <c r="M156" s="577"/>
      <c r="N156" s="578"/>
      <c r="O156" s="577"/>
      <c r="P156" s="578"/>
      <c r="Q156" s="525"/>
      <c r="R156" s="527"/>
      <c r="S156" s="525"/>
      <c r="T156" s="527"/>
      <c r="U156" s="525"/>
      <c r="V156" s="526"/>
      <c r="W156" s="526"/>
      <c r="X156" s="526"/>
      <c r="Y156" s="526"/>
      <c r="Z156" s="526"/>
      <c r="AA156" s="526"/>
      <c r="AB156" s="527"/>
      <c r="AC156" s="525"/>
      <c r="AD156" s="527"/>
      <c r="AE156" s="528"/>
      <c r="AF156" s="528"/>
      <c r="AG156" s="528"/>
      <c r="AH156" s="528"/>
      <c r="AI156" s="528"/>
      <c r="AJ156" s="528"/>
      <c r="AK156" s="528"/>
      <c r="AL156" s="528"/>
      <c r="AM156" s="528"/>
      <c r="AN156" s="528"/>
      <c r="AO156" s="528"/>
      <c r="AP156" s="529"/>
      <c r="AQ156" s="17" t="b">
        <f>M156=Sprachen!$L$4</f>
        <v>0</v>
      </c>
      <c r="AR156" s="3">
        <f t="shared" si="4"/>
        <v>0</v>
      </c>
      <c r="AS156" s="17" t="b">
        <f>O156=Sprachen!$L$4</f>
        <v>0</v>
      </c>
      <c r="AV156" s="481"/>
      <c r="AW156" s="481"/>
      <c r="AX156" s="481"/>
      <c r="AY156" s="481"/>
    </row>
    <row r="157" spans="1:51" s="17" customFormat="1" ht="21.2" customHeight="1" x14ac:dyDescent="0.2">
      <c r="A157" s="530" t="s">
        <v>876</v>
      </c>
      <c r="B157" s="531"/>
      <c r="C157" s="532"/>
      <c r="D157" s="50"/>
      <c r="E157" s="574" t="str">
        <f>Sprachen!L222</f>
        <v>Evidence of compliance with material related customer standards</v>
      </c>
      <c r="F157" s="574"/>
      <c r="G157" s="574"/>
      <c r="H157" s="574"/>
      <c r="I157" s="574"/>
      <c r="J157" s="574"/>
      <c r="K157" s="574"/>
      <c r="L157" s="575"/>
      <c r="M157" s="338"/>
      <c r="N157" s="547"/>
      <c r="O157" s="338"/>
      <c r="P157" s="547"/>
      <c r="Q157" s="525"/>
      <c r="R157" s="527"/>
      <c r="S157" s="525"/>
      <c r="T157" s="527"/>
      <c r="U157" s="525"/>
      <c r="V157" s="526"/>
      <c r="W157" s="526"/>
      <c r="X157" s="526"/>
      <c r="Y157" s="526"/>
      <c r="Z157" s="526"/>
      <c r="AA157" s="526"/>
      <c r="AB157" s="527"/>
      <c r="AC157" s="525"/>
      <c r="AD157" s="527"/>
      <c r="AE157" s="528"/>
      <c r="AF157" s="528"/>
      <c r="AG157" s="528"/>
      <c r="AH157" s="528"/>
      <c r="AI157" s="528"/>
      <c r="AJ157" s="528"/>
      <c r="AK157" s="528"/>
      <c r="AL157" s="528"/>
      <c r="AM157" s="528"/>
      <c r="AN157" s="528"/>
      <c r="AO157" s="528"/>
      <c r="AP157" s="529"/>
      <c r="AQ157" s="17" t="b">
        <f>M157=Sprachen!$L$4</f>
        <v>0</v>
      </c>
      <c r="AR157" s="3">
        <f t="shared" si="4"/>
        <v>0</v>
      </c>
      <c r="AS157" s="17" t="b">
        <f>O157=Sprachen!$L$4</f>
        <v>0</v>
      </c>
      <c r="AV157" s="481"/>
      <c r="AW157" s="481"/>
      <c r="AX157" s="481"/>
      <c r="AY157" s="481"/>
    </row>
    <row r="158" spans="1:51" s="17" customFormat="1" ht="14.1" customHeight="1" x14ac:dyDescent="0.2">
      <c r="A158" s="530" t="s">
        <v>877</v>
      </c>
      <c r="B158" s="531"/>
      <c r="C158" s="532"/>
      <c r="D158" s="50"/>
      <c r="E158" s="572" t="str">
        <f>Sprachen!L269</f>
        <v>Sample extraction plan</v>
      </c>
      <c r="F158" s="572"/>
      <c r="G158" s="572"/>
      <c r="H158" s="572"/>
      <c r="I158" s="572"/>
      <c r="J158" s="572"/>
      <c r="K158" s="572"/>
      <c r="L158" s="573"/>
      <c r="M158" s="338"/>
      <c r="N158" s="547"/>
      <c r="O158" s="338"/>
      <c r="P158" s="547"/>
      <c r="Q158" s="525"/>
      <c r="R158" s="527"/>
      <c r="S158" s="525"/>
      <c r="T158" s="527"/>
      <c r="U158" s="525"/>
      <c r="V158" s="526"/>
      <c r="W158" s="526"/>
      <c r="X158" s="526"/>
      <c r="Y158" s="526"/>
      <c r="Z158" s="526"/>
      <c r="AA158" s="526"/>
      <c r="AB158" s="527"/>
      <c r="AC158" s="525"/>
      <c r="AD158" s="527"/>
      <c r="AE158" s="528"/>
      <c r="AF158" s="528"/>
      <c r="AG158" s="528"/>
      <c r="AH158" s="528"/>
      <c r="AI158" s="528"/>
      <c r="AJ158" s="528"/>
      <c r="AK158" s="528"/>
      <c r="AL158" s="528"/>
      <c r="AM158" s="528"/>
      <c r="AN158" s="528"/>
      <c r="AO158" s="528"/>
      <c r="AP158" s="529"/>
      <c r="AQ158" s="17" t="b">
        <f>M158=Sprachen!$L$4</f>
        <v>0</v>
      </c>
      <c r="AR158" s="3">
        <f t="shared" si="4"/>
        <v>0</v>
      </c>
      <c r="AS158" s="17" t="b">
        <f>O158=Sprachen!$L$4</f>
        <v>0</v>
      </c>
      <c r="AV158" s="481"/>
      <c r="AW158" s="481"/>
      <c r="AX158" s="481"/>
      <c r="AY158" s="481"/>
    </row>
    <row r="159" spans="1:51" s="17" customFormat="1" ht="14.1" customHeight="1" x14ac:dyDescent="0.2">
      <c r="A159" s="530" t="s">
        <v>878</v>
      </c>
      <c r="B159" s="531"/>
      <c r="C159" s="532"/>
      <c r="D159" s="50"/>
      <c r="E159" s="572" t="str">
        <f>Sprachen!L213</f>
        <v>Metallography</v>
      </c>
      <c r="F159" s="572"/>
      <c r="G159" s="572"/>
      <c r="H159" s="572"/>
      <c r="I159" s="572"/>
      <c r="J159" s="572"/>
      <c r="K159" s="572"/>
      <c r="L159" s="573"/>
      <c r="M159" s="338"/>
      <c r="N159" s="547"/>
      <c r="O159" s="338"/>
      <c r="P159" s="547"/>
      <c r="Q159" s="525"/>
      <c r="R159" s="527"/>
      <c r="S159" s="525"/>
      <c r="T159" s="527"/>
      <c r="U159" s="525"/>
      <c r="V159" s="526"/>
      <c r="W159" s="526"/>
      <c r="X159" s="526"/>
      <c r="Y159" s="526"/>
      <c r="Z159" s="526"/>
      <c r="AA159" s="526"/>
      <c r="AB159" s="527"/>
      <c r="AC159" s="525"/>
      <c r="AD159" s="527"/>
      <c r="AE159" s="528"/>
      <c r="AF159" s="528"/>
      <c r="AG159" s="528"/>
      <c r="AH159" s="528"/>
      <c r="AI159" s="528"/>
      <c r="AJ159" s="528"/>
      <c r="AK159" s="528"/>
      <c r="AL159" s="528"/>
      <c r="AM159" s="528"/>
      <c r="AN159" s="528"/>
      <c r="AO159" s="528"/>
      <c r="AP159" s="529"/>
      <c r="AQ159" s="17" t="b">
        <f>M159=Sprachen!$L$4</f>
        <v>0</v>
      </c>
      <c r="AR159" s="3">
        <f t="shared" si="4"/>
        <v>0</v>
      </c>
      <c r="AS159" s="17" t="b">
        <f>O159=Sprachen!$L$4</f>
        <v>0</v>
      </c>
      <c r="AV159" s="481"/>
      <c r="AW159" s="481"/>
      <c r="AX159" s="481"/>
      <c r="AY159" s="481"/>
    </row>
    <row r="160" spans="1:51" s="17" customFormat="1" ht="14.1" customHeight="1" x14ac:dyDescent="0.2">
      <c r="A160" s="530" t="s">
        <v>879</v>
      </c>
      <c r="B160" s="531"/>
      <c r="C160" s="532"/>
      <c r="D160" s="50"/>
      <c r="E160" s="572" t="str">
        <f>Sprachen!L90</f>
        <v>Chemical analyses</v>
      </c>
      <c r="F160" s="572"/>
      <c r="G160" s="572"/>
      <c r="H160" s="572"/>
      <c r="I160" s="572"/>
      <c r="J160" s="572"/>
      <c r="K160" s="572"/>
      <c r="L160" s="573"/>
      <c r="M160" s="338"/>
      <c r="N160" s="547"/>
      <c r="O160" s="338"/>
      <c r="P160" s="547"/>
      <c r="Q160" s="525"/>
      <c r="R160" s="527"/>
      <c r="S160" s="525"/>
      <c r="T160" s="527"/>
      <c r="U160" s="525"/>
      <c r="V160" s="526"/>
      <c r="W160" s="526"/>
      <c r="X160" s="526"/>
      <c r="Y160" s="526"/>
      <c r="Z160" s="526"/>
      <c r="AA160" s="526"/>
      <c r="AB160" s="527"/>
      <c r="AC160" s="525"/>
      <c r="AD160" s="527"/>
      <c r="AE160" s="528"/>
      <c r="AF160" s="528"/>
      <c r="AG160" s="528"/>
      <c r="AH160" s="528"/>
      <c r="AI160" s="528"/>
      <c r="AJ160" s="528"/>
      <c r="AK160" s="528"/>
      <c r="AL160" s="528"/>
      <c r="AM160" s="528"/>
      <c r="AN160" s="528"/>
      <c r="AO160" s="528"/>
      <c r="AP160" s="529"/>
      <c r="AQ160" s="17" t="b">
        <f>M160=Sprachen!$L$4</f>
        <v>0</v>
      </c>
      <c r="AR160" s="3">
        <f t="shared" si="4"/>
        <v>0</v>
      </c>
      <c r="AS160" s="17" t="b">
        <f>O160=Sprachen!$L$4</f>
        <v>0</v>
      </c>
      <c r="AV160" s="481"/>
      <c r="AW160" s="481"/>
      <c r="AX160" s="481"/>
      <c r="AY160" s="481"/>
    </row>
    <row r="161" spans="1:67" s="17" customFormat="1" ht="14.1" customHeight="1" x14ac:dyDescent="0.2">
      <c r="A161" s="530" t="s">
        <v>880</v>
      </c>
      <c r="B161" s="531"/>
      <c r="C161" s="532"/>
      <c r="D161" s="50"/>
      <c r="E161" s="572" t="str">
        <f>Sprachen!L141</f>
        <v>Single part approval</v>
      </c>
      <c r="F161" s="572"/>
      <c r="G161" s="572"/>
      <c r="H161" s="572"/>
      <c r="I161" s="572"/>
      <c r="J161" s="572"/>
      <c r="K161" s="572"/>
      <c r="L161" s="573"/>
      <c r="M161" s="338"/>
      <c r="N161" s="547"/>
      <c r="O161" s="338"/>
      <c r="P161" s="547"/>
      <c r="Q161" s="525"/>
      <c r="R161" s="527"/>
      <c r="S161" s="525"/>
      <c r="T161" s="527"/>
      <c r="U161" s="525"/>
      <c r="V161" s="526"/>
      <c r="W161" s="526"/>
      <c r="X161" s="526"/>
      <c r="Y161" s="526"/>
      <c r="Z161" s="526"/>
      <c r="AA161" s="526"/>
      <c r="AB161" s="527"/>
      <c r="AC161" s="525"/>
      <c r="AD161" s="527"/>
      <c r="AE161" s="528"/>
      <c r="AF161" s="528"/>
      <c r="AG161" s="528"/>
      <c r="AH161" s="528"/>
      <c r="AI161" s="528"/>
      <c r="AJ161" s="528"/>
      <c r="AK161" s="528"/>
      <c r="AL161" s="528"/>
      <c r="AM161" s="528"/>
      <c r="AN161" s="528"/>
      <c r="AO161" s="528"/>
      <c r="AP161" s="529"/>
      <c r="AQ161" s="17" t="b">
        <f>M161=Sprachen!$L$4</f>
        <v>0</v>
      </c>
      <c r="AR161" s="3">
        <f t="shared" si="4"/>
        <v>0</v>
      </c>
      <c r="AS161" s="17" t="b">
        <f>O161=Sprachen!$L$4</f>
        <v>0</v>
      </c>
      <c r="AV161" s="481"/>
      <c r="AW161" s="481"/>
      <c r="AX161" s="481"/>
      <c r="AY161" s="481"/>
    </row>
    <row r="162" spans="1:67" s="17" customFormat="1" ht="14.1" customHeight="1" x14ac:dyDescent="0.2">
      <c r="A162" s="530" t="s">
        <v>881</v>
      </c>
      <c r="B162" s="531"/>
      <c r="C162" s="532"/>
      <c r="D162" s="50"/>
      <c r="E162" s="574" t="str">
        <f>Sprachen!L142</f>
        <v>Auxiliary and operating material approval</v>
      </c>
      <c r="F162" s="574"/>
      <c r="G162" s="574"/>
      <c r="H162" s="574"/>
      <c r="I162" s="574"/>
      <c r="J162" s="574"/>
      <c r="K162" s="574"/>
      <c r="L162" s="575"/>
      <c r="M162" s="338"/>
      <c r="N162" s="547"/>
      <c r="O162" s="338"/>
      <c r="P162" s="547"/>
      <c r="Q162" s="525"/>
      <c r="R162" s="527"/>
      <c r="S162" s="525"/>
      <c r="T162" s="527"/>
      <c r="U162" s="525"/>
      <c r="V162" s="526"/>
      <c r="W162" s="526"/>
      <c r="X162" s="526"/>
      <c r="Y162" s="526"/>
      <c r="Z162" s="526"/>
      <c r="AA162" s="526"/>
      <c r="AB162" s="527"/>
      <c r="AC162" s="525"/>
      <c r="AD162" s="527"/>
      <c r="AE162" s="528"/>
      <c r="AF162" s="528"/>
      <c r="AG162" s="528"/>
      <c r="AH162" s="528"/>
      <c r="AI162" s="528"/>
      <c r="AJ162" s="528"/>
      <c r="AK162" s="528"/>
      <c r="AL162" s="528"/>
      <c r="AM162" s="528"/>
      <c r="AN162" s="528"/>
      <c r="AO162" s="528"/>
      <c r="AP162" s="529"/>
      <c r="AQ162" s="17" t="b">
        <f>M162=Sprachen!$L$4</f>
        <v>0</v>
      </c>
      <c r="AR162" s="3">
        <f t="shared" si="4"/>
        <v>0</v>
      </c>
      <c r="AS162" s="17" t="b">
        <f>O162=Sprachen!$L$4</f>
        <v>0</v>
      </c>
      <c r="AV162" s="481"/>
      <c r="AW162" s="481"/>
      <c r="AX162" s="481"/>
      <c r="AY162" s="481"/>
    </row>
    <row r="163" spans="1:67" s="17" customFormat="1" ht="14.1" customHeight="1" x14ac:dyDescent="0.2">
      <c r="A163" s="579" t="s">
        <v>882</v>
      </c>
      <c r="B163" s="580"/>
      <c r="C163" s="531"/>
      <c r="D163" s="50"/>
      <c r="E163" s="574" t="str">
        <f>Sprachen!L210</f>
        <v>Mechanical measures</v>
      </c>
      <c r="F163" s="574"/>
      <c r="G163" s="574"/>
      <c r="H163" s="574"/>
      <c r="I163" s="574"/>
      <c r="J163" s="574"/>
      <c r="K163" s="574"/>
      <c r="L163" s="575"/>
      <c r="M163" s="338"/>
      <c r="N163" s="547"/>
      <c r="O163" s="338"/>
      <c r="P163" s="547"/>
      <c r="Q163" s="525"/>
      <c r="R163" s="527"/>
      <c r="S163" s="525"/>
      <c r="T163" s="527"/>
      <c r="U163" s="525"/>
      <c r="V163" s="526"/>
      <c r="W163" s="526"/>
      <c r="X163" s="526"/>
      <c r="Y163" s="526"/>
      <c r="Z163" s="526"/>
      <c r="AA163" s="526"/>
      <c r="AB163" s="527"/>
      <c r="AC163" s="525"/>
      <c r="AD163" s="527"/>
      <c r="AE163" s="528"/>
      <c r="AF163" s="528"/>
      <c r="AG163" s="528"/>
      <c r="AH163" s="528"/>
      <c r="AI163" s="528"/>
      <c r="AJ163" s="528"/>
      <c r="AK163" s="528"/>
      <c r="AL163" s="528"/>
      <c r="AM163" s="528"/>
      <c r="AN163" s="528"/>
      <c r="AO163" s="528"/>
      <c r="AP163" s="529"/>
      <c r="AQ163" s="17" t="b">
        <f>M163=Sprachen!$L$4</f>
        <v>0</v>
      </c>
      <c r="AR163" s="3">
        <f t="shared" si="4"/>
        <v>0</v>
      </c>
      <c r="AS163" s="17" t="b">
        <f>O163=Sprachen!$L$4</f>
        <v>0</v>
      </c>
      <c r="AV163" s="481"/>
      <c r="AW163" s="481"/>
      <c r="AX163" s="481"/>
      <c r="AY163" s="481"/>
    </row>
    <row r="164" spans="1:67" s="17" customFormat="1" ht="14.1" customHeight="1" x14ac:dyDescent="0.2">
      <c r="A164" s="579" t="s">
        <v>883</v>
      </c>
      <c r="B164" s="580"/>
      <c r="C164" s="531"/>
      <c r="D164" s="50"/>
      <c r="E164" s="572" t="str">
        <f>Sprachen!L143</f>
        <v>Raw part approval</v>
      </c>
      <c r="F164" s="572"/>
      <c r="G164" s="572"/>
      <c r="H164" s="572"/>
      <c r="I164" s="572"/>
      <c r="J164" s="572"/>
      <c r="K164" s="572"/>
      <c r="L164" s="573"/>
      <c r="M164" s="338"/>
      <c r="N164" s="547"/>
      <c r="O164" s="338"/>
      <c r="P164" s="547"/>
      <c r="Q164" s="525"/>
      <c r="R164" s="527"/>
      <c r="S164" s="525"/>
      <c r="T164" s="527"/>
      <c r="U164" s="525"/>
      <c r="V164" s="526"/>
      <c r="W164" s="526"/>
      <c r="X164" s="526"/>
      <c r="Y164" s="526"/>
      <c r="Z164" s="526"/>
      <c r="AA164" s="526"/>
      <c r="AB164" s="527"/>
      <c r="AC164" s="525"/>
      <c r="AD164" s="527"/>
      <c r="AE164" s="528"/>
      <c r="AF164" s="528"/>
      <c r="AG164" s="528"/>
      <c r="AH164" s="528"/>
      <c r="AI164" s="528"/>
      <c r="AJ164" s="528"/>
      <c r="AK164" s="528"/>
      <c r="AL164" s="528"/>
      <c r="AM164" s="528"/>
      <c r="AN164" s="528"/>
      <c r="AO164" s="528"/>
      <c r="AP164" s="529"/>
      <c r="AQ164" s="17" t="b">
        <f>M164=Sprachen!$L$4</f>
        <v>0</v>
      </c>
      <c r="AR164" s="3">
        <f t="shared" si="4"/>
        <v>0</v>
      </c>
      <c r="AS164" s="17" t="b">
        <f>O164=Sprachen!$L$4</f>
        <v>0</v>
      </c>
      <c r="AV164" s="481"/>
      <c r="AW164" s="481"/>
      <c r="AX164" s="481"/>
      <c r="AY164" s="481"/>
    </row>
    <row r="165" spans="1:67" s="17" customFormat="1" ht="14.1" customHeight="1" x14ac:dyDescent="0.2">
      <c r="A165" s="579" t="s">
        <v>884</v>
      </c>
      <c r="B165" s="580"/>
      <c r="C165" s="531"/>
      <c r="D165" s="50"/>
      <c r="E165" s="572" t="str">
        <f>Sprachen!L186</f>
        <v>Corrosion test</v>
      </c>
      <c r="F165" s="572"/>
      <c r="G165" s="572"/>
      <c r="H165" s="572"/>
      <c r="I165" s="572"/>
      <c r="J165" s="572"/>
      <c r="K165" s="572"/>
      <c r="L165" s="573"/>
      <c r="M165" s="338"/>
      <c r="N165" s="547"/>
      <c r="O165" s="338"/>
      <c r="P165" s="547"/>
      <c r="Q165" s="525"/>
      <c r="R165" s="527"/>
      <c r="S165" s="525"/>
      <c r="T165" s="527"/>
      <c r="U165" s="525"/>
      <c r="V165" s="526"/>
      <c r="W165" s="526"/>
      <c r="X165" s="526"/>
      <c r="Y165" s="526"/>
      <c r="Z165" s="526"/>
      <c r="AA165" s="526"/>
      <c r="AB165" s="527"/>
      <c r="AC165" s="525"/>
      <c r="AD165" s="527"/>
      <c r="AE165" s="528"/>
      <c r="AF165" s="528"/>
      <c r="AG165" s="528"/>
      <c r="AH165" s="528"/>
      <c r="AI165" s="528"/>
      <c r="AJ165" s="528"/>
      <c r="AK165" s="528"/>
      <c r="AL165" s="528"/>
      <c r="AM165" s="528"/>
      <c r="AN165" s="528"/>
      <c r="AO165" s="528"/>
      <c r="AP165" s="529"/>
      <c r="AQ165" s="17" t="b">
        <f>M165=Sprachen!$L$4</f>
        <v>0</v>
      </c>
      <c r="AR165" s="3">
        <f t="shared" si="4"/>
        <v>0</v>
      </c>
      <c r="AS165" s="17" t="b">
        <f>O165=Sprachen!$L$4</f>
        <v>0</v>
      </c>
      <c r="AV165" s="481"/>
      <c r="AW165" s="481"/>
      <c r="AX165" s="481"/>
      <c r="AY165" s="481"/>
    </row>
    <row r="166" spans="1:67" s="17" customFormat="1" ht="14.1" customHeight="1" x14ac:dyDescent="0.2">
      <c r="A166" s="579" t="s">
        <v>885</v>
      </c>
      <c r="B166" s="580"/>
      <c r="C166" s="531"/>
      <c r="D166" s="51"/>
      <c r="E166" s="581" t="str">
        <f>Sprachen!L327</f>
        <v>Other</v>
      </c>
      <c r="F166" s="581"/>
      <c r="G166" s="581"/>
      <c r="H166" s="581"/>
      <c r="I166" s="581"/>
      <c r="J166" s="581"/>
      <c r="K166" s="581"/>
      <c r="L166" s="582"/>
      <c r="M166" s="422"/>
      <c r="N166" s="410"/>
      <c r="O166" s="422"/>
      <c r="P166" s="410"/>
      <c r="Q166" s="525"/>
      <c r="R166" s="527"/>
      <c r="S166" s="525"/>
      <c r="T166" s="527"/>
      <c r="U166" s="525"/>
      <c r="V166" s="526"/>
      <c r="W166" s="526"/>
      <c r="X166" s="526"/>
      <c r="Y166" s="526"/>
      <c r="Z166" s="526"/>
      <c r="AA166" s="526"/>
      <c r="AB166" s="527"/>
      <c r="AC166" s="525"/>
      <c r="AD166" s="527"/>
      <c r="AE166" s="528"/>
      <c r="AF166" s="528"/>
      <c r="AG166" s="528"/>
      <c r="AH166" s="528"/>
      <c r="AI166" s="528"/>
      <c r="AJ166" s="528"/>
      <c r="AK166" s="528"/>
      <c r="AL166" s="528"/>
      <c r="AM166" s="528"/>
      <c r="AN166" s="528"/>
      <c r="AO166" s="528"/>
      <c r="AP166" s="529"/>
      <c r="AQ166" s="17" t="b">
        <f>M166=Sprachen!$L$4</f>
        <v>0</v>
      </c>
      <c r="AR166" s="3">
        <f t="shared" si="4"/>
        <v>0</v>
      </c>
      <c r="AS166" s="17" t="b">
        <f>O166=Sprachen!$L$4</f>
        <v>0</v>
      </c>
      <c r="AV166" s="481"/>
      <c r="AW166" s="481"/>
      <c r="AX166" s="481"/>
      <c r="AY166" s="481"/>
    </row>
    <row r="167" spans="1:67" ht="31.35" customHeight="1" x14ac:dyDescent="0.2">
      <c r="A167" s="579" t="s">
        <v>886</v>
      </c>
      <c r="B167" s="580"/>
      <c r="C167" s="531"/>
      <c r="D167" s="533" t="str">
        <f>Sprachen!L148</f>
        <v>Functional test acc. to CRS/specification/functional regulations</v>
      </c>
      <c r="E167" s="533"/>
      <c r="F167" s="533"/>
      <c r="G167" s="533"/>
      <c r="H167" s="533"/>
      <c r="I167" s="533"/>
      <c r="J167" s="533"/>
      <c r="K167" s="533"/>
      <c r="L167" s="533"/>
      <c r="M167" s="534"/>
      <c r="N167" s="534"/>
      <c r="O167" s="534"/>
      <c r="P167" s="534"/>
      <c r="Q167" s="525"/>
      <c r="R167" s="527"/>
      <c r="S167" s="525"/>
      <c r="T167" s="527"/>
      <c r="U167" s="525"/>
      <c r="V167" s="526"/>
      <c r="W167" s="526"/>
      <c r="X167" s="526"/>
      <c r="Y167" s="526"/>
      <c r="Z167" s="526"/>
      <c r="AA167" s="526"/>
      <c r="AB167" s="527"/>
      <c r="AC167" s="525"/>
      <c r="AD167" s="527"/>
      <c r="AE167" s="528"/>
      <c r="AF167" s="528"/>
      <c r="AG167" s="528"/>
      <c r="AH167" s="528"/>
      <c r="AI167" s="528"/>
      <c r="AJ167" s="528"/>
      <c r="AK167" s="528"/>
      <c r="AL167" s="528"/>
      <c r="AM167" s="528"/>
      <c r="AN167" s="528"/>
      <c r="AO167" s="528"/>
      <c r="AP167" s="529"/>
      <c r="AQ167" t="b">
        <f>M167=Sprachen!$L$4</f>
        <v>0</v>
      </c>
      <c r="AR167" s="3">
        <f t="shared" si="4"/>
        <v>0</v>
      </c>
      <c r="AS167" t="b">
        <f>O167=Sprachen!$L$4</f>
        <v>0</v>
      </c>
      <c r="AV167" s="481"/>
      <c r="AW167" s="481"/>
      <c r="AX167" s="481"/>
      <c r="AY167" s="481"/>
    </row>
    <row r="168" spans="1:67" ht="14.1" customHeight="1" x14ac:dyDescent="0.2">
      <c r="A168" s="579" t="s">
        <v>887</v>
      </c>
      <c r="B168" s="580"/>
      <c r="C168" s="531"/>
      <c r="D168" s="533" t="str">
        <f>Sprachen!L162</f>
        <v>Haptics</v>
      </c>
      <c r="E168" s="533"/>
      <c r="F168" s="533"/>
      <c r="G168" s="533"/>
      <c r="H168" s="533"/>
      <c r="I168" s="533"/>
      <c r="J168" s="533"/>
      <c r="K168" s="533"/>
      <c r="L168" s="533"/>
      <c r="M168" s="534"/>
      <c r="N168" s="534"/>
      <c r="O168" s="534"/>
      <c r="P168" s="534"/>
      <c r="Q168" s="525"/>
      <c r="R168" s="527"/>
      <c r="S168" s="525"/>
      <c r="T168" s="527"/>
      <c r="U168" s="525"/>
      <c r="V168" s="526"/>
      <c r="W168" s="526"/>
      <c r="X168" s="526"/>
      <c r="Y168" s="526"/>
      <c r="Z168" s="526"/>
      <c r="AA168" s="526"/>
      <c r="AB168" s="527"/>
      <c r="AC168" s="525"/>
      <c r="AD168" s="527"/>
      <c r="AE168" s="528"/>
      <c r="AF168" s="528"/>
      <c r="AG168" s="528"/>
      <c r="AH168" s="528"/>
      <c r="AI168" s="528"/>
      <c r="AJ168" s="528"/>
      <c r="AK168" s="528"/>
      <c r="AL168" s="528"/>
      <c r="AM168" s="528"/>
      <c r="AN168" s="528"/>
      <c r="AO168" s="528"/>
      <c r="AP168" s="529"/>
      <c r="AQ168" t="b">
        <f>M168=Sprachen!$L$4</f>
        <v>0</v>
      </c>
      <c r="AR168" s="3">
        <f t="shared" si="4"/>
        <v>0</v>
      </c>
      <c r="AS168" t="b">
        <f>O168=Sprachen!$L$4</f>
        <v>0</v>
      </c>
      <c r="AV168" s="481"/>
      <c r="AW168" s="481"/>
      <c r="AX168" s="481"/>
      <c r="AY168" s="481"/>
    </row>
    <row r="169" spans="1:67" ht="14.1" customHeight="1" x14ac:dyDescent="0.2">
      <c r="A169" s="579" t="s">
        <v>888</v>
      </c>
      <c r="B169" s="580"/>
      <c r="C169" s="531"/>
      <c r="D169" s="533" t="str">
        <f>Sprachen!L28</f>
        <v>Acoustic</v>
      </c>
      <c r="E169" s="533"/>
      <c r="F169" s="533"/>
      <c r="G169" s="533"/>
      <c r="H169" s="533"/>
      <c r="I169" s="533"/>
      <c r="J169" s="533"/>
      <c r="K169" s="533"/>
      <c r="L169" s="533"/>
      <c r="M169" s="534"/>
      <c r="N169" s="534"/>
      <c r="O169" s="534"/>
      <c r="P169" s="534"/>
      <c r="Q169" s="525"/>
      <c r="R169" s="527"/>
      <c r="S169" s="525"/>
      <c r="T169" s="527"/>
      <c r="U169" s="525"/>
      <c r="V169" s="526"/>
      <c r="W169" s="526"/>
      <c r="X169" s="526"/>
      <c r="Y169" s="526"/>
      <c r="Z169" s="526"/>
      <c r="AA169" s="526"/>
      <c r="AB169" s="527"/>
      <c r="AC169" s="525"/>
      <c r="AD169" s="527"/>
      <c r="AE169" s="528"/>
      <c r="AF169" s="528"/>
      <c r="AG169" s="528"/>
      <c r="AH169" s="528"/>
      <c r="AI169" s="528"/>
      <c r="AJ169" s="528"/>
      <c r="AK169" s="528"/>
      <c r="AL169" s="528"/>
      <c r="AM169" s="528"/>
      <c r="AN169" s="528"/>
      <c r="AO169" s="528"/>
      <c r="AP169" s="529"/>
      <c r="AQ169" t="b">
        <f>M169=Sprachen!$L$4</f>
        <v>0</v>
      </c>
      <c r="AR169" s="3">
        <f t="shared" si="4"/>
        <v>0</v>
      </c>
      <c r="AS169" t="b">
        <f>O169=Sprachen!$L$4</f>
        <v>0</v>
      </c>
      <c r="AV169" s="481"/>
      <c r="AW169" s="481"/>
      <c r="AX169" s="481"/>
      <c r="AY169" s="481"/>
    </row>
    <row r="170" spans="1:67" ht="14.1" customHeight="1" x14ac:dyDescent="0.2">
      <c r="A170" s="579" t="s">
        <v>889</v>
      </c>
      <c r="B170" s="580"/>
      <c r="C170" s="531"/>
      <c r="D170" s="533" t="str">
        <f>Sprachen!L155</f>
        <v>Odor</v>
      </c>
      <c r="E170" s="533"/>
      <c r="F170" s="533"/>
      <c r="G170" s="533"/>
      <c r="H170" s="533"/>
      <c r="I170" s="533"/>
      <c r="J170" s="533"/>
      <c r="K170" s="533"/>
      <c r="L170" s="533"/>
      <c r="M170" s="534"/>
      <c r="N170" s="534"/>
      <c r="O170" s="534"/>
      <c r="P170" s="534"/>
      <c r="Q170" s="525"/>
      <c r="R170" s="527"/>
      <c r="S170" s="525"/>
      <c r="T170" s="527"/>
      <c r="U170" s="525"/>
      <c r="V170" s="526"/>
      <c r="W170" s="526"/>
      <c r="X170" s="526"/>
      <c r="Y170" s="526"/>
      <c r="Z170" s="526"/>
      <c r="AA170" s="526"/>
      <c r="AB170" s="527"/>
      <c r="AC170" s="525"/>
      <c r="AD170" s="527"/>
      <c r="AE170" s="528"/>
      <c r="AF170" s="528"/>
      <c r="AG170" s="528"/>
      <c r="AH170" s="528"/>
      <c r="AI170" s="528"/>
      <c r="AJ170" s="528"/>
      <c r="AK170" s="528"/>
      <c r="AL170" s="528"/>
      <c r="AM170" s="528"/>
      <c r="AN170" s="528"/>
      <c r="AO170" s="528"/>
      <c r="AP170" s="529"/>
      <c r="AQ170" t="b">
        <f>M170=Sprachen!$L$4</f>
        <v>0</v>
      </c>
      <c r="AR170" s="3">
        <f t="shared" si="4"/>
        <v>0</v>
      </c>
      <c r="AS170" t="b">
        <f>O170=Sprachen!$L$4</f>
        <v>0</v>
      </c>
      <c r="AV170" s="481"/>
      <c r="AW170" s="481"/>
      <c r="AX170" s="481"/>
      <c r="AY170" s="481"/>
      <c r="BO170" s="2"/>
    </row>
    <row r="171" spans="1:67" ht="14.1" customHeight="1" x14ac:dyDescent="0.2">
      <c r="A171" s="579" t="s">
        <v>890</v>
      </c>
      <c r="B171" s="580"/>
      <c r="C171" s="531"/>
      <c r="D171" s="533" t="str">
        <f>Sprachen!L56</f>
        <v>Appearance</v>
      </c>
      <c r="E171" s="533"/>
      <c r="F171" s="533"/>
      <c r="G171" s="533"/>
      <c r="H171" s="533"/>
      <c r="I171" s="533"/>
      <c r="J171" s="533"/>
      <c r="K171" s="533"/>
      <c r="L171" s="533"/>
      <c r="M171" s="534"/>
      <c r="N171" s="534"/>
      <c r="O171" s="534"/>
      <c r="P171" s="534"/>
      <c r="Q171" s="525"/>
      <c r="R171" s="527"/>
      <c r="S171" s="525"/>
      <c r="T171" s="527"/>
      <c r="U171" s="525"/>
      <c r="V171" s="526"/>
      <c r="W171" s="526"/>
      <c r="X171" s="526"/>
      <c r="Y171" s="526"/>
      <c r="Z171" s="526"/>
      <c r="AA171" s="526"/>
      <c r="AB171" s="527"/>
      <c r="AC171" s="525"/>
      <c r="AD171" s="527"/>
      <c r="AE171" s="528"/>
      <c r="AF171" s="528"/>
      <c r="AG171" s="528"/>
      <c r="AH171" s="528"/>
      <c r="AI171" s="528"/>
      <c r="AJ171" s="528"/>
      <c r="AK171" s="528"/>
      <c r="AL171" s="528"/>
      <c r="AM171" s="528"/>
      <c r="AN171" s="528"/>
      <c r="AO171" s="528"/>
      <c r="AP171" s="529"/>
      <c r="AQ171" t="b">
        <f>M171=Sprachen!$L$4</f>
        <v>0</v>
      </c>
      <c r="AR171" s="3">
        <f t="shared" si="4"/>
        <v>0</v>
      </c>
      <c r="AS171" t="b">
        <f>O171=Sprachen!$L$4</f>
        <v>0</v>
      </c>
      <c r="AV171" s="481"/>
      <c r="AW171" s="481"/>
      <c r="AX171" s="481"/>
      <c r="AY171" s="481"/>
    </row>
    <row r="172" spans="1:67" ht="14.1" customHeight="1" x14ac:dyDescent="0.2">
      <c r="A172" s="579" t="s">
        <v>891</v>
      </c>
      <c r="B172" s="580"/>
      <c r="C172" s="531"/>
      <c r="D172" s="586" t="str">
        <f>Sprachen!L252</f>
        <v>Surface requirement</v>
      </c>
      <c r="E172" s="586"/>
      <c r="F172" s="586"/>
      <c r="G172" s="586"/>
      <c r="H172" s="586"/>
      <c r="I172" s="586"/>
      <c r="J172" s="586"/>
      <c r="K172" s="586"/>
      <c r="L172" s="586"/>
      <c r="M172" s="577"/>
      <c r="N172" s="578"/>
      <c r="O172" s="577"/>
      <c r="P172" s="578"/>
      <c r="Q172" s="585"/>
      <c r="R172" s="584"/>
      <c r="S172" s="585"/>
      <c r="T172" s="584"/>
      <c r="U172" s="585"/>
      <c r="V172" s="583"/>
      <c r="W172" s="583"/>
      <c r="X172" s="583"/>
      <c r="Y172" s="583"/>
      <c r="Z172" s="583"/>
      <c r="AA172" s="583"/>
      <c r="AB172" s="584"/>
      <c r="AC172" s="525"/>
      <c r="AD172" s="527"/>
      <c r="AE172" s="528"/>
      <c r="AF172" s="528"/>
      <c r="AG172" s="528"/>
      <c r="AH172" s="528"/>
      <c r="AI172" s="528"/>
      <c r="AJ172" s="528"/>
      <c r="AK172" s="528"/>
      <c r="AL172" s="528"/>
      <c r="AM172" s="528"/>
      <c r="AN172" s="528"/>
      <c r="AO172" s="528"/>
      <c r="AP172" s="529"/>
      <c r="AQ172" t="b">
        <f>M172=Sprachen!$L$4</f>
        <v>0</v>
      </c>
      <c r="AR172" s="3">
        <f t="shared" si="4"/>
        <v>0</v>
      </c>
      <c r="AS172" t="b">
        <f>O172=Sprachen!$L$4</f>
        <v>0</v>
      </c>
      <c r="AV172" s="481"/>
      <c r="AW172" s="481"/>
      <c r="AX172" s="481"/>
      <c r="AY172" s="481"/>
    </row>
    <row r="173" spans="1:67" ht="21.2" customHeight="1" x14ac:dyDescent="0.2">
      <c r="A173" s="579" t="s">
        <v>892</v>
      </c>
      <c r="B173" s="580"/>
      <c r="C173" s="531"/>
      <c r="D173" s="50"/>
      <c r="E173" s="561" t="str">
        <f>Sprachen!L132</f>
        <v>Color measurement and visual self-assessment</v>
      </c>
      <c r="F173" s="561"/>
      <c r="G173" s="561"/>
      <c r="H173" s="561"/>
      <c r="I173" s="561"/>
      <c r="J173" s="561"/>
      <c r="K173" s="561"/>
      <c r="L173" s="562"/>
      <c r="M173" s="338"/>
      <c r="N173" s="547"/>
      <c r="O173" s="338"/>
      <c r="P173" s="547"/>
      <c r="Q173" s="585"/>
      <c r="R173" s="584"/>
      <c r="S173" s="585"/>
      <c r="T173" s="584"/>
      <c r="U173" s="585"/>
      <c r="V173" s="583"/>
      <c r="W173" s="583"/>
      <c r="X173" s="583"/>
      <c r="Y173" s="583"/>
      <c r="Z173" s="583"/>
      <c r="AA173" s="583"/>
      <c r="AB173" s="584"/>
      <c r="AC173" s="525"/>
      <c r="AD173" s="527"/>
      <c r="AE173" s="528"/>
      <c r="AF173" s="528"/>
      <c r="AG173" s="528"/>
      <c r="AH173" s="528"/>
      <c r="AI173" s="528"/>
      <c r="AJ173" s="528"/>
      <c r="AK173" s="528"/>
      <c r="AL173" s="528"/>
      <c r="AM173" s="528"/>
      <c r="AN173" s="528"/>
      <c r="AO173" s="528"/>
      <c r="AP173" s="529"/>
      <c r="AQ173" t="b">
        <f>M172=Sprachen!$L$4</f>
        <v>0</v>
      </c>
      <c r="AR173" s="3">
        <f t="shared" si="4"/>
        <v>0</v>
      </c>
      <c r="AS173" t="b">
        <f>O173=Sprachen!$L$4</f>
        <v>0</v>
      </c>
      <c r="AV173" s="481"/>
      <c r="AW173" s="481"/>
      <c r="AX173" s="481"/>
      <c r="AY173" s="481"/>
    </row>
    <row r="174" spans="1:67" ht="21.2" customHeight="1" x14ac:dyDescent="0.2">
      <c r="A174" s="579" t="s">
        <v>893</v>
      </c>
      <c r="B174" s="580"/>
      <c r="C174" s="531"/>
      <c r="D174" s="51"/>
      <c r="E174" s="587" t="str">
        <f>Sprachen!L131</f>
        <v>Color-dependent properties</v>
      </c>
      <c r="F174" s="587"/>
      <c r="G174" s="587"/>
      <c r="H174" s="587"/>
      <c r="I174" s="587"/>
      <c r="J174" s="587"/>
      <c r="K174" s="587"/>
      <c r="L174" s="588"/>
      <c r="M174" s="422"/>
      <c r="N174" s="410"/>
      <c r="O174" s="422"/>
      <c r="P174" s="410"/>
      <c r="Q174" s="585"/>
      <c r="R174" s="584"/>
      <c r="S174" s="585"/>
      <c r="T174" s="584"/>
      <c r="U174" s="585"/>
      <c r="V174" s="583"/>
      <c r="W174" s="583"/>
      <c r="X174" s="583"/>
      <c r="Y174" s="583"/>
      <c r="Z174" s="583"/>
      <c r="AA174" s="583"/>
      <c r="AB174" s="584"/>
      <c r="AC174" s="525"/>
      <c r="AD174" s="527"/>
      <c r="AE174" s="528"/>
      <c r="AF174" s="528"/>
      <c r="AG174" s="528"/>
      <c r="AH174" s="528"/>
      <c r="AI174" s="528"/>
      <c r="AJ174" s="528"/>
      <c r="AK174" s="528"/>
      <c r="AL174" s="528"/>
      <c r="AM174" s="528"/>
      <c r="AN174" s="528"/>
      <c r="AO174" s="528"/>
      <c r="AP174" s="529"/>
      <c r="AQ174" t="b">
        <f>M172=Sprachen!$L$4</f>
        <v>0</v>
      </c>
      <c r="AR174" s="3">
        <f t="shared" si="4"/>
        <v>0</v>
      </c>
      <c r="AS174" t="b">
        <f>O174=Sprachen!$L$4</f>
        <v>0</v>
      </c>
      <c r="AV174" s="481"/>
      <c r="AW174" s="481"/>
      <c r="AX174" s="481"/>
      <c r="AY174" s="481"/>
    </row>
    <row r="175" spans="1:67" ht="14.1" customHeight="1" x14ac:dyDescent="0.2">
      <c r="A175" s="579" t="s">
        <v>894</v>
      </c>
      <c r="B175" s="580"/>
      <c r="C175" s="531"/>
      <c r="D175" s="533" t="str">
        <f>Sprachen!L333</f>
        <v>Technical cleanliness</v>
      </c>
      <c r="E175" s="533"/>
      <c r="F175" s="533"/>
      <c r="G175" s="533"/>
      <c r="H175" s="533"/>
      <c r="I175" s="533"/>
      <c r="J175" s="533"/>
      <c r="K175" s="533"/>
      <c r="L175" s="533"/>
      <c r="M175" s="534"/>
      <c r="N175" s="534"/>
      <c r="O175" s="534"/>
      <c r="P175" s="534"/>
      <c r="Q175" s="525"/>
      <c r="R175" s="527"/>
      <c r="S175" s="525"/>
      <c r="T175" s="527"/>
      <c r="U175" s="525"/>
      <c r="V175" s="526"/>
      <c r="W175" s="526"/>
      <c r="X175" s="526"/>
      <c r="Y175" s="526"/>
      <c r="Z175" s="526"/>
      <c r="AA175" s="526"/>
      <c r="AB175" s="527"/>
      <c r="AC175" s="525"/>
      <c r="AD175" s="527"/>
      <c r="AE175" s="528"/>
      <c r="AF175" s="528"/>
      <c r="AG175" s="528"/>
      <c r="AH175" s="528"/>
      <c r="AI175" s="528"/>
      <c r="AJ175" s="528"/>
      <c r="AK175" s="528"/>
      <c r="AL175" s="528"/>
      <c r="AM175" s="528"/>
      <c r="AN175" s="528"/>
      <c r="AO175" s="528"/>
      <c r="AP175" s="529"/>
      <c r="AQ175" t="b">
        <f>M175=Sprachen!$L$4</f>
        <v>0</v>
      </c>
      <c r="AR175" s="3">
        <f t="shared" si="4"/>
        <v>0</v>
      </c>
      <c r="AS175" t="b">
        <f>O175=Sprachen!$L$4</f>
        <v>0</v>
      </c>
      <c r="AV175" s="481"/>
      <c r="AW175" s="481"/>
      <c r="AX175" s="481"/>
      <c r="AY175" s="481"/>
    </row>
    <row r="176" spans="1:67" ht="14.1" customHeight="1" x14ac:dyDescent="0.2">
      <c r="A176" s="579" t="s">
        <v>895</v>
      </c>
      <c r="B176" s="580"/>
      <c r="C176" s="531"/>
      <c r="D176" s="533" t="str">
        <f>Sprachen!L377</f>
        <v>Reliability</v>
      </c>
      <c r="E176" s="533"/>
      <c r="F176" s="533"/>
      <c r="G176" s="533"/>
      <c r="H176" s="533"/>
      <c r="I176" s="533"/>
      <c r="J176" s="533"/>
      <c r="K176" s="533"/>
      <c r="L176" s="533"/>
      <c r="M176" s="534"/>
      <c r="N176" s="534"/>
      <c r="O176" s="534"/>
      <c r="P176" s="534"/>
      <c r="Q176" s="525"/>
      <c r="R176" s="527"/>
      <c r="S176" s="525"/>
      <c r="T176" s="527"/>
      <c r="U176" s="525"/>
      <c r="V176" s="526"/>
      <c r="W176" s="526"/>
      <c r="X176" s="526"/>
      <c r="Y176" s="526"/>
      <c r="Z176" s="526"/>
      <c r="AA176" s="526"/>
      <c r="AB176" s="527"/>
      <c r="AC176" s="525"/>
      <c r="AD176" s="527"/>
      <c r="AE176" s="528"/>
      <c r="AF176" s="528"/>
      <c r="AG176" s="528"/>
      <c r="AH176" s="528"/>
      <c r="AI176" s="528"/>
      <c r="AJ176" s="528"/>
      <c r="AK176" s="528"/>
      <c r="AL176" s="528"/>
      <c r="AM176" s="528"/>
      <c r="AN176" s="528"/>
      <c r="AO176" s="528"/>
      <c r="AP176" s="529"/>
      <c r="AQ176" t="b">
        <f>M176=Sprachen!$L$4</f>
        <v>0</v>
      </c>
      <c r="AR176" s="3">
        <f t="shared" si="4"/>
        <v>0</v>
      </c>
      <c r="AS176" t="b">
        <f>O176=Sprachen!$L$4</f>
        <v>0</v>
      </c>
      <c r="AV176" s="481"/>
      <c r="AW176" s="481"/>
      <c r="AX176" s="481"/>
      <c r="AY176" s="481"/>
    </row>
    <row r="177" spans="1:51" ht="21.2" customHeight="1" x14ac:dyDescent="0.2">
      <c r="A177" s="579" t="s">
        <v>896</v>
      </c>
      <c r="B177" s="580"/>
      <c r="C177" s="531"/>
      <c r="D177" s="533" t="str">
        <f>Sprachen!L82</f>
        <v xml:space="preserve">Resistance to electrostatic discharge (ESD) </v>
      </c>
      <c r="E177" s="533"/>
      <c r="F177" s="533"/>
      <c r="G177" s="533"/>
      <c r="H177" s="533"/>
      <c r="I177" s="533"/>
      <c r="J177" s="533"/>
      <c r="K177" s="533"/>
      <c r="L177" s="533"/>
      <c r="M177" s="534"/>
      <c r="N177" s="534"/>
      <c r="O177" s="534"/>
      <c r="P177" s="534"/>
      <c r="Q177" s="525"/>
      <c r="R177" s="527"/>
      <c r="S177" s="525"/>
      <c r="T177" s="527"/>
      <c r="U177" s="525"/>
      <c r="V177" s="526"/>
      <c r="W177" s="526"/>
      <c r="X177" s="526"/>
      <c r="Y177" s="526"/>
      <c r="Z177" s="526"/>
      <c r="AA177" s="526"/>
      <c r="AB177" s="527"/>
      <c r="AC177" s="525"/>
      <c r="AD177" s="527"/>
      <c r="AE177" s="528"/>
      <c r="AF177" s="528"/>
      <c r="AG177" s="528"/>
      <c r="AH177" s="528"/>
      <c r="AI177" s="528"/>
      <c r="AJ177" s="528"/>
      <c r="AK177" s="528"/>
      <c r="AL177" s="528"/>
      <c r="AM177" s="528"/>
      <c r="AN177" s="528"/>
      <c r="AO177" s="528"/>
      <c r="AP177" s="529"/>
      <c r="AQ177" t="b">
        <f>M177=Sprachen!$L$4</f>
        <v>0</v>
      </c>
      <c r="AR177" s="3">
        <f t="shared" si="4"/>
        <v>0</v>
      </c>
      <c r="AS177" t="b">
        <f>O177=Sprachen!$L$4</f>
        <v>0</v>
      </c>
      <c r="AV177" s="481"/>
      <c r="AW177" s="481"/>
      <c r="AX177" s="481"/>
      <c r="AY177" s="481"/>
    </row>
    <row r="178" spans="1:51" ht="21.2" customHeight="1" x14ac:dyDescent="0.2">
      <c r="A178" s="579" t="s">
        <v>897</v>
      </c>
      <c r="B178" s="580"/>
      <c r="C178" s="531"/>
      <c r="D178" s="533" t="str">
        <f>Sprachen!L117</f>
        <v>Electrical safety / high-voltage safety</v>
      </c>
      <c r="E178" s="533"/>
      <c r="F178" s="533"/>
      <c r="G178" s="533"/>
      <c r="H178" s="533"/>
      <c r="I178" s="533"/>
      <c r="J178" s="533"/>
      <c r="K178" s="533"/>
      <c r="L178" s="533"/>
      <c r="M178" s="534"/>
      <c r="N178" s="534"/>
      <c r="O178" s="534"/>
      <c r="P178" s="534"/>
      <c r="Q178" s="525"/>
      <c r="R178" s="527"/>
      <c r="S178" s="525"/>
      <c r="T178" s="527"/>
      <c r="U178" s="525"/>
      <c r="V178" s="526"/>
      <c r="W178" s="526"/>
      <c r="X178" s="526"/>
      <c r="Y178" s="526"/>
      <c r="Z178" s="526"/>
      <c r="AA178" s="526"/>
      <c r="AB178" s="527"/>
      <c r="AC178" s="525"/>
      <c r="AD178" s="527"/>
      <c r="AE178" s="528"/>
      <c r="AF178" s="528"/>
      <c r="AG178" s="528"/>
      <c r="AH178" s="528"/>
      <c r="AI178" s="528"/>
      <c r="AJ178" s="528"/>
      <c r="AK178" s="528"/>
      <c r="AL178" s="528"/>
      <c r="AM178" s="528"/>
      <c r="AN178" s="528"/>
      <c r="AO178" s="528"/>
      <c r="AP178" s="529"/>
      <c r="AQ178" t="b">
        <f>M178=Sprachen!$L$4</f>
        <v>0</v>
      </c>
      <c r="AR178" s="3">
        <f t="shared" si="4"/>
        <v>0</v>
      </c>
      <c r="AS178" t="b">
        <f>O178=Sprachen!$L$4</f>
        <v>0</v>
      </c>
      <c r="AV178" s="481"/>
      <c r="AW178" s="481"/>
      <c r="AX178" s="481"/>
      <c r="AY178" s="481"/>
    </row>
    <row r="179" spans="1:51" ht="21.2" customHeight="1" thickBot="1" x14ac:dyDescent="0.25">
      <c r="A179" s="551" t="s">
        <v>898</v>
      </c>
      <c r="B179" s="552"/>
      <c r="C179" s="538"/>
      <c r="D179" s="540" t="str">
        <f>Sprachen!L118</f>
        <v>Electromagnetic compatibility (EMC)</v>
      </c>
      <c r="E179" s="540"/>
      <c r="F179" s="540"/>
      <c r="G179" s="540"/>
      <c r="H179" s="540"/>
      <c r="I179" s="540"/>
      <c r="J179" s="540"/>
      <c r="K179" s="540"/>
      <c r="L179" s="540"/>
      <c r="M179" s="534"/>
      <c r="N179" s="534"/>
      <c r="O179" s="534"/>
      <c r="P179" s="534"/>
      <c r="Q179" s="489"/>
      <c r="R179" s="490"/>
      <c r="S179" s="489"/>
      <c r="T179" s="490"/>
      <c r="U179" s="489"/>
      <c r="V179" s="522"/>
      <c r="W179" s="522"/>
      <c r="X179" s="522"/>
      <c r="Y179" s="522"/>
      <c r="Z179" s="522"/>
      <c r="AA179" s="522"/>
      <c r="AB179" s="490"/>
      <c r="AC179" s="489"/>
      <c r="AD179" s="490"/>
      <c r="AE179" s="523"/>
      <c r="AF179" s="523"/>
      <c r="AG179" s="523"/>
      <c r="AH179" s="523"/>
      <c r="AI179" s="523"/>
      <c r="AJ179" s="523"/>
      <c r="AK179" s="523"/>
      <c r="AL179" s="523"/>
      <c r="AM179" s="523"/>
      <c r="AN179" s="523"/>
      <c r="AO179" s="523"/>
      <c r="AP179" s="524"/>
      <c r="AQ179" t="b">
        <f>M179=Sprachen!$L$4</f>
        <v>0</v>
      </c>
      <c r="AR179" s="3">
        <f t="shared" si="4"/>
        <v>0</v>
      </c>
      <c r="AS179" t="b">
        <f>O179=Sprachen!$L$4</f>
        <v>0</v>
      </c>
      <c r="AV179" s="481"/>
      <c r="AW179" s="481"/>
      <c r="AX179" s="481"/>
      <c r="AY179" s="481"/>
    </row>
    <row r="180" spans="1:51" s="15" customFormat="1" ht="14.1" customHeight="1" thickTop="1" thickBot="1" x14ac:dyDescent="0.25">
      <c r="A180" s="173" t="s">
        <v>899</v>
      </c>
      <c r="B180" s="174"/>
      <c r="C180" s="508"/>
      <c r="D180" s="509" t="str">
        <f>Sprachen!L232</f>
        <v>Deliverables of the validation of the production process</v>
      </c>
      <c r="E180" s="510"/>
      <c r="F180" s="510"/>
      <c r="G180" s="510"/>
      <c r="H180" s="510"/>
      <c r="I180" s="510"/>
      <c r="J180" s="510"/>
      <c r="K180" s="510"/>
      <c r="L180" s="510"/>
      <c r="M180" s="510"/>
      <c r="N180" s="510"/>
      <c r="O180" s="510"/>
      <c r="P180" s="510"/>
      <c r="Q180" s="510"/>
      <c r="R180" s="510"/>
      <c r="S180" s="510"/>
      <c r="T180" s="510"/>
      <c r="U180" s="510"/>
      <c r="V180" s="510"/>
      <c r="W180" s="510"/>
      <c r="X180" s="510"/>
      <c r="Y180" s="510"/>
      <c r="Z180" s="510"/>
      <c r="AA180" s="510"/>
      <c r="AB180" s="510"/>
      <c r="AC180" s="510"/>
      <c r="AD180" s="510"/>
      <c r="AE180" s="510"/>
      <c r="AF180" s="510"/>
      <c r="AG180" s="510"/>
      <c r="AH180" s="510"/>
      <c r="AI180" s="510"/>
      <c r="AJ180" s="510"/>
      <c r="AK180" s="510"/>
      <c r="AL180" s="510"/>
      <c r="AM180" s="510"/>
      <c r="AN180" s="510"/>
      <c r="AO180" s="510"/>
      <c r="AP180" s="512"/>
      <c r="AQ180"/>
      <c r="AR180" s="3"/>
      <c r="AS180"/>
      <c r="AT180"/>
      <c r="AU180"/>
    </row>
    <row r="181" spans="1:51" ht="70.7" customHeight="1" thickTop="1" x14ac:dyDescent="0.2">
      <c r="A181" s="513" t="s">
        <v>900</v>
      </c>
      <c r="B181" s="514"/>
      <c r="C181" s="515"/>
      <c r="D181" s="516" t="str">
        <f>Sprachen!L16</f>
        <v>Assurance of special characteristics according to technical specifications and agreed characteristics (e.g. poka-yoke, 100% inspection, process capabilities, etc.)</v>
      </c>
      <c r="E181" s="516"/>
      <c r="F181" s="516"/>
      <c r="G181" s="516"/>
      <c r="H181" s="516"/>
      <c r="I181" s="516"/>
      <c r="J181" s="516"/>
      <c r="K181" s="516"/>
      <c r="L181" s="516"/>
      <c r="M181" s="534"/>
      <c r="N181" s="534"/>
      <c r="O181" s="534"/>
      <c r="P181" s="534"/>
      <c r="Q181" s="520"/>
      <c r="R181" s="521"/>
      <c r="S181" s="520"/>
      <c r="T181" s="521"/>
      <c r="U181" s="520"/>
      <c r="V181" s="535"/>
      <c r="W181" s="535"/>
      <c r="X181" s="535"/>
      <c r="Y181" s="535"/>
      <c r="Z181" s="535"/>
      <c r="AA181" s="535"/>
      <c r="AB181" s="521"/>
      <c r="AC181" s="520"/>
      <c r="AD181" s="521"/>
      <c r="AE181" s="494"/>
      <c r="AF181" s="494"/>
      <c r="AG181" s="494"/>
      <c r="AH181" s="494"/>
      <c r="AI181" s="494"/>
      <c r="AJ181" s="494"/>
      <c r="AK181" s="494"/>
      <c r="AL181" s="494"/>
      <c r="AM181" s="494"/>
      <c r="AN181" s="494"/>
      <c r="AO181" s="494"/>
      <c r="AP181" s="495"/>
      <c r="AQ181" t="b">
        <f>M181=Sprachen!$L$4</f>
        <v>0</v>
      </c>
      <c r="AR181" s="3">
        <f t="shared" ref="AR181:AR186" si="5">COUNTIF(Q181:T181,"X")</f>
        <v>0</v>
      </c>
      <c r="AS181" t="b">
        <f>O181=Sprachen!$L$4</f>
        <v>0</v>
      </c>
      <c r="AV181" s="481"/>
      <c r="AW181" s="481"/>
      <c r="AX181" s="481"/>
      <c r="AY181" s="481"/>
    </row>
    <row r="182" spans="1:51" ht="14.1" customHeight="1" x14ac:dyDescent="0.2">
      <c r="A182" s="530" t="s">
        <v>901</v>
      </c>
      <c r="B182" s="531"/>
      <c r="C182" s="532"/>
      <c r="D182" s="533" t="str">
        <f>Sprachen!L194</f>
        <v>Laboratory qualification</v>
      </c>
      <c r="E182" s="533"/>
      <c r="F182" s="533"/>
      <c r="G182" s="533"/>
      <c r="H182" s="533"/>
      <c r="I182" s="533"/>
      <c r="J182" s="533"/>
      <c r="K182" s="533"/>
      <c r="L182" s="533"/>
      <c r="M182" s="534"/>
      <c r="N182" s="534"/>
      <c r="O182" s="534"/>
      <c r="P182" s="534"/>
      <c r="Q182" s="525"/>
      <c r="R182" s="527"/>
      <c r="S182" s="525"/>
      <c r="T182" s="527"/>
      <c r="U182" s="525"/>
      <c r="V182" s="526"/>
      <c r="W182" s="526"/>
      <c r="X182" s="526"/>
      <c r="Y182" s="526"/>
      <c r="Z182" s="526"/>
      <c r="AA182" s="526"/>
      <c r="AB182" s="527"/>
      <c r="AC182" s="525"/>
      <c r="AD182" s="527"/>
      <c r="AE182" s="528"/>
      <c r="AF182" s="528"/>
      <c r="AG182" s="528"/>
      <c r="AH182" s="528"/>
      <c r="AI182" s="528"/>
      <c r="AJ182" s="528"/>
      <c r="AK182" s="528"/>
      <c r="AL182" s="528"/>
      <c r="AM182" s="528"/>
      <c r="AN182" s="528"/>
      <c r="AO182" s="528"/>
      <c r="AP182" s="529"/>
      <c r="AQ182" t="b">
        <f>M182=Sprachen!$L$4</f>
        <v>0</v>
      </c>
      <c r="AR182" s="3">
        <f t="shared" si="5"/>
        <v>0</v>
      </c>
      <c r="AS182" t="b">
        <f>O182=Sprachen!$L$4</f>
        <v>0</v>
      </c>
      <c r="AV182" s="481"/>
      <c r="AW182" s="481"/>
      <c r="AX182" s="481"/>
      <c r="AY182" s="481"/>
    </row>
    <row r="183" spans="1:51" ht="21.2" customHeight="1" x14ac:dyDescent="0.2">
      <c r="A183" s="579" t="s">
        <v>902</v>
      </c>
      <c r="B183" s="580"/>
      <c r="C183" s="531"/>
      <c r="D183" s="533" t="str">
        <f>Sprachen!L216</f>
        <v>Sample including production documentation</v>
      </c>
      <c r="E183" s="533"/>
      <c r="F183" s="533"/>
      <c r="G183" s="533"/>
      <c r="H183" s="533"/>
      <c r="I183" s="533"/>
      <c r="J183" s="533"/>
      <c r="K183" s="533"/>
      <c r="L183" s="533"/>
      <c r="M183" s="534"/>
      <c r="N183" s="534"/>
      <c r="O183" s="534"/>
      <c r="P183" s="534"/>
      <c r="Q183" s="525"/>
      <c r="R183" s="527"/>
      <c r="S183" s="525"/>
      <c r="T183" s="527"/>
      <c r="U183" s="525"/>
      <c r="V183" s="526"/>
      <c r="W183" s="526"/>
      <c r="X183" s="526"/>
      <c r="Y183" s="526"/>
      <c r="Z183" s="526"/>
      <c r="AA183" s="526"/>
      <c r="AB183" s="527"/>
      <c r="AC183" s="525"/>
      <c r="AD183" s="527"/>
      <c r="AE183" s="528"/>
      <c r="AF183" s="528"/>
      <c r="AG183" s="528"/>
      <c r="AH183" s="528"/>
      <c r="AI183" s="528"/>
      <c r="AJ183" s="528"/>
      <c r="AK183" s="528"/>
      <c r="AL183" s="528"/>
      <c r="AM183" s="528"/>
      <c r="AN183" s="528"/>
      <c r="AO183" s="528"/>
      <c r="AP183" s="529"/>
      <c r="AQ183" t="b">
        <f>M183=Sprachen!$L$4</f>
        <v>0</v>
      </c>
      <c r="AR183" s="3">
        <f t="shared" si="5"/>
        <v>0</v>
      </c>
      <c r="AS183" t="b">
        <f>O183=Sprachen!$L$4</f>
        <v>0</v>
      </c>
      <c r="AV183" s="481"/>
      <c r="AW183" s="481"/>
      <c r="AX183" s="481"/>
      <c r="AY183" s="481"/>
    </row>
    <row r="184" spans="1:51" ht="14.1" customHeight="1" x14ac:dyDescent="0.2">
      <c r="A184" s="579" t="s">
        <v>903</v>
      </c>
      <c r="B184" s="580"/>
      <c r="C184" s="531"/>
      <c r="D184" s="533" t="str">
        <f>Sprachen!L300</f>
        <v>Master sample</v>
      </c>
      <c r="E184" s="533"/>
      <c r="F184" s="533"/>
      <c r="G184" s="533"/>
      <c r="H184" s="533"/>
      <c r="I184" s="533"/>
      <c r="J184" s="533"/>
      <c r="K184" s="533"/>
      <c r="L184" s="533"/>
      <c r="M184" s="534"/>
      <c r="N184" s="534"/>
      <c r="O184" s="534"/>
      <c r="P184" s="534"/>
      <c r="Q184" s="525"/>
      <c r="R184" s="527"/>
      <c r="S184" s="525"/>
      <c r="T184" s="527"/>
      <c r="U184" s="525"/>
      <c r="V184" s="526"/>
      <c r="W184" s="526"/>
      <c r="X184" s="526"/>
      <c r="Y184" s="526"/>
      <c r="Z184" s="526"/>
      <c r="AA184" s="526"/>
      <c r="AB184" s="527"/>
      <c r="AC184" s="525"/>
      <c r="AD184" s="527"/>
      <c r="AE184" s="528"/>
      <c r="AF184" s="528"/>
      <c r="AG184" s="528"/>
      <c r="AH184" s="528"/>
      <c r="AI184" s="528"/>
      <c r="AJ184" s="528"/>
      <c r="AK184" s="528"/>
      <c r="AL184" s="528"/>
      <c r="AM184" s="528"/>
      <c r="AN184" s="528"/>
      <c r="AO184" s="528"/>
      <c r="AP184" s="529"/>
      <c r="AQ184" t="b">
        <f>M184=Sprachen!$L$4</f>
        <v>0</v>
      </c>
      <c r="AR184" s="3">
        <f t="shared" si="5"/>
        <v>0</v>
      </c>
      <c r="AS184" t="b">
        <f>O184=Sprachen!$L$4</f>
        <v>0</v>
      </c>
      <c r="AV184" s="481"/>
      <c r="AW184" s="481"/>
      <c r="AX184" s="481"/>
      <c r="AY184" s="481"/>
    </row>
    <row r="185" spans="1:51" ht="14.1" customHeight="1" x14ac:dyDescent="0.2">
      <c r="A185" s="579" t="s">
        <v>904</v>
      </c>
      <c r="B185" s="580"/>
      <c r="C185" s="531"/>
      <c r="D185" s="533" t="str">
        <f>Sprachen!L274</f>
        <v>Production capacity</v>
      </c>
      <c r="E185" s="533"/>
      <c r="F185" s="533"/>
      <c r="G185" s="533"/>
      <c r="H185" s="533"/>
      <c r="I185" s="533"/>
      <c r="J185" s="533"/>
      <c r="K185" s="533"/>
      <c r="L185" s="533"/>
      <c r="M185" s="534"/>
      <c r="N185" s="534"/>
      <c r="O185" s="534"/>
      <c r="P185" s="534"/>
      <c r="Q185" s="525"/>
      <c r="R185" s="527"/>
      <c r="S185" s="525"/>
      <c r="T185" s="527"/>
      <c r="U185" s="525"/>
      <c r="V185" s="526"/>
      <c r="W185" s="526"/>
      <c r="X185" s="526"/>
      <c r="Y185" s="526"/>
      <c r="Z185" s="526"/>
      <c r="AA185" s="526"/>
      <c r="AB185" s="527"/>
      <c r="AC185" s="525"/>
      <c r="AD185" s="527"/>
      <c r="AE185" s="528"/>
      <c r="AF185" s="528"/>
      <c r="AG185" s="528"/>
      <c r="AH185" s="528"/>
      <c r="AI185" s="528"/>
      <c r="AJ185" s="528"/>
      <c r="AK185" s="528"/>
      <c r="AL185" s="528"/>
      <c r="AM185" s="528"/>
      <c r="AN185" s="528"/>
      <c r="AO185" s="528"/>
      <c r="AP185" s="529"/>
      <c r="AQ185" t="b">
        <f>M185=Sprachen!$L$4</f>
        <v>0</v>
      </c>
      <c r="AR185" s="3">
        <f t="shared" si="5"/>
        <v>0</v>
      </c>
      <c r="AS185" t="b">
        <f>O185=Sprachen!$L$4</f>
        <v>0</v>
      </c>
      <c r="AV185" s="481"/>
      <c r="AW185" s="481"/>
      <c r="AX185" s="481"/>
      <c r="AY185" s="481"/>
    </row>
    <row r="186" spans="1:51" ht="42.6" customHeight="1" thickBot="1" x14ac:dyDescent="0.25">
      <c r="A186" s="551" t="s">
        <v>905</v>
      </c>
      <c r="B186" s="552"/>
      <c r="C186" s="538"/>
      <c r="D186" s="540" t="str">
        <f>Sprachen!L372</f>
        <v>Tools (with quantity/number of cavities and information about tool concept)</v>
      </c>
      <c r="E186" s="540"/>
      <c r="F186" s="540"/>
      <c r="G186" s="540"/>
      <c r="H186" s="540"/>
      <c r="I186" s="540"/>
      <c r="J186" s="540"/>
      <c r="K186" s="540"/>
      <c r="L186" s="540"/>
      <c r="M186" s="534"/>
      <c r="N186" s="534"/>
      <c r="O186" s="534"/>
      <c r="P186" s="534"/>
      <c r="Q186" s="489"/>
      <c r="R186" s="490"/>
      <c r="S186" s="489"/>
      <c r="T186" s="490"/>
      <c r="U186" s="489"/>
      <c r="V186" s="522"/>
      <c r="W186" s="522"/>
      <c r="X186" s="522"/>
      <c r="Y186" s="522"/>
      <c r="Z186" s="522"/>
      <c r="AA186" s="522"/>
      <c r="AB186" s="490"/>
      <c r="AC186" s="489"/>
      <c r="AD186" s="490"/>
      <c r="AE186" s="523"/>
      <c r="AF186" s="523"/>
      <c r="AG186" s="523"/>
      <c r="AH186" s="523"/>
      <c r="AI186" s="523"/>
      <c r="AJ186" s="523"/>
      <c r="AK186" s="523"/>
      <c r="AL186" s="523"/>
      <c r="AM186" s="523"/>
      <c r="AN186" s="523"/>
      <c r="AO186" s="523"/>
      <c r="AP186" s="524"/>
      <c r="AQ186" t="b">
        <f>M186=Sprachen!$L$4</f>
        <v>0</v>
      </c>
      <c r="AR186" s="3">
        <f t="shared" si="5"/>
        <v>0</v>
      </c>
      <c r="AS186" t="b">
        <f>O186=Sprachen!$L$4</f>
        <v>0</v>
      </c>
      <c r="AV186" s="481"/>
      <c r="AW186" s="481"/>
      <c r="AX186" s="481"/>
      <c r="AY186" s="481"/>
    </row>
    <row r="187" spans="1:51" s="15" customFormat="1" ht="14.1" customHeight="1" thickTop="1" thickBot="1" x14ac:dyDescent="0.25">
      <c r="A187" s="173" t="s">
        <v>906</v>
      </c>
      <c r="B187" s="174"/>
      <c r="C187" s="508"/>
      <c r="D187" s="509" t="str">
        <f>Sprachen!L152</f>
        <v>General deliverables</v>
      </c>
      <c r="E187" s="510"/>
      <c r="F187" s="510"/>
      <c r="G187" s="510"/>
      <c r="H187" s="510"/>
      <c r="I187" s="510"/>
      <c r="J187" s="510"/>
      <c r="K187" s="510"/>
      <c r="L187" s="510"/>
      <c r="M187" s="510"/>
      <c r="N187" s="510"/>
      <c r="O187" s="510"/>
      <c r="P187" s="510"/>
      <c r="Q187" s="510"/>
      <c r="R187" s="510"/>
      <c r="S187" s="510"/>
      <c r="T187" s="510"/>
      <c r="U187" s="510"/>
      <c r="V187" s="510"/>
      <c r="W187" s="510"/>
      <c r="X187" s="510"/>
      <c r="Y187" s="510"/>
      <c r="Z187" s="510"/>
      <c r="AA187" s="510"/>
      <c r="AB187" s="510"/>
      <c r="AC187" s="510"/>
      <c r="AD187" s="510"/>
      <c r="AE187" s="510"/>
      <c r="AF187" s="510"/>
      <c r="AG187" s="510"/>
      <c r="AH187" s="510"/>
      <c r="AI187" s="510"/>
      <c r="AJ187" s="510"/>
      <c r="AK187" s="510"/>
      <c r="AL187" s="510"/>
      <c r="AM187" s="510"/>
      <c r="AN187" s="510"/>
      <c r="AO187" s="510"/>
      <c r="AP187" s="512"/>
      <c r="AQ187"/>
      <c r="AR187" s="3"/>
      <c r="AS187"/>
      <c r="AT187"/>
      <c r="AU187"/>
    </row>
    <row r="188" spans="1:51" ht="21.2" customHeight="1" thickTop="1" x14ac:dyDescent="0.2">
      <c r="A188" s="513" t="s">
        <v>907</v>
      </c>
      <c r="B188" s="514"/>
      <c r="C188" s="515"/>
      <c r="D188" s="516" t="str">
        <f>Sprachen!L226</f>
        <v xml:space="preserve">Evidence of compliance with statutory requirements </v>
      </c>
      <c r="E188" s="516"/>
      <c r="F188" s="516"/>
      <c r="G188" s="516"/>
      <c r="H188" s="516"/>
      <c r="I188" s="516"/>
      <c r="J188" s="516"/>
      <c r="K188" s="516"/>
      <c r="L188" s="516"/>
      <c r="M188" s="534" t="str">
        <f>IF(OR(AU2="X",AU3="X"),Sprachen!L4,"")</f>
        <v/>
      </c>
      <c r="N188" s="534"/>
      <c r="O188" s="534" t="str">
        <f>IF(M188=Sprachen!L4,Sprachen!L4,"")</f>
        <v/>
      </c>
      <c r="P188" s="534"/>
      <c r="Q188" s="520"/>
      <c r="R188" s="521"/>
      <c r="S188" s="520"/>
      <c r="T188" s="521"/>
      <c r="U188" s="520"/>
      <c r="V188" s="535"/>
      <c r="W188" s="535"/>
      <c r="X188" s="535"/>
      <c r="Y188" s="535"/>
      <c r="Z188" s="535"/>
      <c r="AA188" s="535"/>
      <c r="AB188" s="521"/>
      <c r="AC188" s="520"/>
      <c r="AD188" s="521"/>
      <c r="AE188" s="494"/>
      <c r="AF188" s="494"/>
      <c r="AG188" s="494"/>
      <c r="AH188" s="494"/>
      <c r="AI188" s="494"/>
      <c r="AJ188" s="494"/>
      <c r="AK188" s="494"/>
      <c r="AL188" s="494"/>
      <c r="AM188" s="494"/>
      <c r="AN188" s="494"/>
      <c r="AO188" s="494"/>
      <c r="AP188" s="495"/>
      <c r="AQ188" t="b">
        <f>M188=Sprachen!$L$4</f>
        <v>0</v>
      </c>
      <c r="AR188" s="3">
        <f>COUNTIF(Q188:T188,"X")</f>
        <v>0</v>
      </c>
      <c r="AS188" t="b">
        <f>O188=Sprachen!$L$4</f>
        <v>0</v>
      </c>
      <c r="AV188" s="481"/>
      <c r="AW188" s="481"/>
      <c r="AX188" s="481"/>
      <c r="AY188" s="481"/>
    </row>
    <row r="189" spans="1:51" ht="14.1" customHeight="1" x14ac:dyDescent="0.2">
      <c r="A189" s="530" t="s">
        <v>908</v>
      </c>
      <c r="B189" s="531"/>
      <c r="C189" s="532"/>
      <c r="D189" s="533" t="str">
        <f>Sprachen!L264</f>
        <v>PPA status of supply chain</v>
      </c>
      <c r="E189" s="533"/>
      <c r="F189" s="533"/>
      <c r="G189" s="533"/>
      <c r="H189" s="533"/>
      <c r="I189" s="533"/>
      <c r="J189" s="533"/>
      <c r="K189" s="533"/>
      <c r="L189" s="533"/>
      <c r="M189" s="534"/>
      <c r="N189" s="534"/>
      <c r="O189" s="534"/>
      <c r="P189" s="534"/>
      <c r="Q189" s="525"/>
      <c r="R189" s="527"/>
      <c r="S189" s="525"/>
      <c r="T189" s="527"/>
      <c r="U189" s="525"/>
      <c r="V189" s="526"/>
      <c r="W189" s="526"/>
      <c r="X189" s="526"/>
      <c r="Y189" s="526"/>
      <c r="Z189" s="526"/>
      <c r="AA189" s="526"/>
      <c r="AB189" s="527"/>
      <c r="AC189" s="525"/>
      <c r="AD189" s="527"/>
      <c r="AE189" s="528"/>
      <c r="AF189" s="528"/>
      <c r="AG189" s="528"/>
      <c r="AH189" s="528"/>
      <c r="AI189" s="528"/>
      <c r="AJ189" s="528"/>
      <c r="AK189" s="528"/>
      <c r="AL189" s="528"/>
      <c r="AM189" s="528"/>
      <c r="AN189" s="528"/>
      <c r="AO189" s="528"/>
      <c r="AP189" s="529"/>
      <c r="AQ189" t="b">
        <f>M189=Sprachen!$L$4</f>
        <v>0</v>
      </c>
      <c r="AR189" s="3">
        <f t="shared" ref="AR189:AR197" si="6">COUNTIF(Q189:T189,"X")</f>
        <v>0</v>
      </c>
      <c r="AS189" t="b">
        <f>O189=Sprachen!$L$4</f>
        <v>0</v>
      </c>
      <c r="AV189" s="481"/>
      <c r="AW189" s="481"/>
      <c r="AX189" s="481"/>
      <c r="AY189" s="481"/>
    </row>
    <row r="190" spans="1:51" ht="21.2" customHeight="1" x14ac:dyDescent="0.2">
      <c r="A190" s="589" t="s">
        <v>909</v>
      </c>
      <c r="B190" s="590"/>
      <c r="C190" s="591"/>
      <c r="D190" s="586" t="str">
        <f>Sprachen!L292</f>
        <v>Test equipment list for product and production process</v>
      </c>
      <c r="E190" s="586"/>
      <c r="F190" s="586"/>
      <c r="G190" s="586"/>
      <c r="H190" s="586"/>
      <c r="I190" s="586"/>
      <c r="J190" s="586"/>
      <c r="K190" s="586"/>
      <c r="L190" s="586"/>
      <c r="M190" s="534"/>
      <c r="N190" s="534"/>
      <c r="O190" s="534"/>
      <c r="P190" s="534"/>
      <c r="Q190" s="525"/>
      <c r="R190" s="527"/>
      <c r="S190" s="525"/>
      <c r="T190" s="527"/>
      <c r="U190" s="525"/>
      <c r="V190" s="526"/>
      <c r="W190" s="526"/>
      <c r="X190" s="526"/>
      <c r="Y190" s="526"/>
      <c r="Z190" s="526"/>
      <c r="AA190" s="526"/>
      <c r="AB190" s="527"/>
      <c r="AC190" s="525"/>
      <c r="AD190" s="527"/>
      <c r="AE190" s="528"/>
      <c r="AF190" s="528"/>
      <c r="AG190" s="528"/>
      <c r="AH190" s="528"/>
      <c r="AI190" s="528"/>
      <c r="AJ190" s="528"/>
      <c r="AK190" s="528"/>
      <c r="AL190" s="528"/>
      <c r="AM190" s="528"/>
      <c r="AN190" s="528"/>
      <c r="AO190" s="528"/>
      <c r="AP190" s="529"/>
      <c r="AQ190" t="b">
        <f>M190=Sprachen!$L$4</f>
        <v>0</v>
      </c>
      <c r="AR190" s="3">
        <f t="shared" si="6"/>
        <v>0</v>
      </c>
      <c r="AS190" t="b">
        <f>O190=Sprachen!$L$4</f>
        <v>0</v>
      </c>
      <c r="AV190" s="481"/>
      <c r="AW190" s="481"/>
      <c r="AX190" s="481"/>
      <c r="AY190" s="481"/>
    </row>
    <row r="191" spans="1:51" ht="36" customHeight="1" x14ac:dyDescent="0.2">
      <c r="A191" s="592"/>
      <c r="B191" s="593"/>
      <c r="C191" s="594"/>
      <c r="D191" s="51"/>
      <c r="E191" s="587" t="str">
        <f>Sprachen!L288</f>
        <v>Test/measurement reports or acceptance test reports for gages</v>
      </c>
      <c r="F191" s="587"/>
      <c r="G191" s="587"/>
      <c r="H191" s="587"/>
      <c r="I191" s="587"/>
      <c r="J191" s="587"/>
      <c r="K191" s="587"/>
      <c r="L191" s="588"/>
      <c r="M191" s="534"/>
      <c r="N191" s="534"/>
      <c r="O191" s="534"/>
      <c r="P191" s="534"/>
      <c r="Q191" s="525"/>
      <c r="R191" s="527"/>
      <c r="S191" s="525"/>
      <c r="T191" s="527"/>
      <c r="U191" s="525"/>
      <c r="V191" s="526"/>
      <c r="W191" s="526"/>
      <c r="X191" s="526"/>
      <c r="Y191" s="526"/>
      <c r="Z191" s="526"/>
      <c r="AA191" s="526"/>
      <c r="AB191" s="527"/>
      <c r="AC191" s="525"/>
      <c r="AD191" s="527"/>
      <c r="AE191" s="528"/>
      <c r="AF191" s="528"/>
      <c r="AG191" s="528"/>
      <c r="AH191" s="528"/>
      <c r="AI191" s="528"/>
      <c r="AJ191" s="528"/>
      <c r="AK191" s="528"/>
      <c r="AL191" s="528"/>
      <c r="AM191" s="528"/>
      <c r="AN191" s="528"/>
      <c r="AO191" s="528"/>
      <c r="AP191" s="529"/>
      <c r="AQ191" t="b">
        <f>M191=Sprachen!$L$4</f>
        <v>0</v>
      </c>
      <c r="AR191" s="3">
        <f t="shared" si="6"/>
        <v>0</v>
      </c>
      <c r="AS191" t="b">
        <f>O191=Sprachen!$L$4</f>
        <v>0</v>
      </c>
      <c r="AV191" s="481"/>
      <c r="AW191" s="481"/>
      <c r="AX191" s="481"/>
      <c r="AY191" s="481"/>
    </row>
    <row r="192" spans="1:51" ht="21.2" customHeight="1" x14ac:dyDescent="0.2">
      <c r="A192" s="579" t="s">
        <v>910</v>
      </c>
      <c r="B192" s="580"/>
      <c r="C192" s="531"/>
      <c r="D192" s="533" t="str">
        <f>Sprachen!L291</f>
        <v>Measurement equipment analysis studies product and production process</v>
      </c>
      <c r="E192" s="533"/>
      <c r="F192" s="533"/>
      <c r="G192" s="533"/>
      <c r="H192" s="533"/>
      <c r="I192" s="533"/>
      <c r="J192" s="533"/>
      <c r="K192" s="533"/>
      <c r="L192" s="533"/>
      <c r="M192" s="534"/>
      <c r="N192" s="534"/>
      <c r="O192" s="534"/>
      <c r="P192" s="534"/>
      <c r="Q192" s="525"/>
      <c r="R192" s="527"/>
      <c r="S192" s="525"/>
      <c r="T192" s="527"/>
      <c r="U192" s="525"/>
      <c r="V192" s="526"/>
      <c r="W192" s="526"/>
      <c r="X192" s="526"/>
      <c r="Y192" s="526"/>
      <c r="Z192" s="526"/>
      <c r="AA192" s="526"/>
      <c r="AB192" s="527"/>
      <c r="AC192" s="525"/>
      <c r="AD192" s="527"/>
      <c r="AE192" s="528"/>
      <c r="AF192" s="528"/>
      <c r="AG192" s="528"/>
      <c r="AH192" s="528"/>
      <c r="AI192" s="528"/>
      <c r="AJ192" s="528"/>
      <c r="AK192" s="528"/>
      <c r="AL192" s="528"/>
      <c r="AM192" s="528"/>
      <c r="AN192" s="528"/>
      <c r="AO192" s="528"/>
      <c r="AP192" s="529"/>
      <c r="AQ192" t="b">
        <f>M192=Sprachen!$L$4</f>
        <v>0</v>
      </c>
      <c r="AR192" s="3">
        <f t="shared" si="6"/>
        <v>0</v>
      </c>
      <c r="AS192" t="b">
        <f>O192=Sprachen!$L$4</f>
        <v>0</v>
      </c>
      <c r="AV192" s="481"/>
      <c r="AW192" s="481"/>
      <c r="AX192" s="481"/>
      <c r="AY192" s="481"/>
    </row>
    <row r="193" spans="1:51" ht="14.1" customHeight="1" x14ac:dyDescent="0.2">
      <c r="A193" s="579" t="s">
        <v>911</v>
      </c>
      <c r="B193" s="580"/>
      <c r="C193" s="531"/>
      <c r="D193" s="533" t="str">
        <f>Sprachen!L341</f>
        <v>Part history</v>
      </c>
      <c r="E193" s="533"/>
      <c r="F193" s="533"/>
      <c r="G193" s="533"/>
      <c r="H193" s="533"/>
      <c r="I193" s="533"/>
      <c r="J193" s="533"/>
      <c r="K193" s="533"/>
      <c r="L193" s="533"/>
      <c r="M193" s="534" t="str">
        <f>IF(AU2="X",Sprachen!L4,"")</f>
        <v/>
      </c>
      <c r="N193" s="534"/>
      <c r="O193" s="534" t="str">
        <f>IF(M193=Sprachen!L4,Sprachen!L4,"")</f>
        <v/>
      </c>
      <c r="P193" s="534"/>
      <c r="Q193" s="525"/>
      <c r="R193" s="527"/>
      <c r="S193" s="525"/>
      <c r="T193" s="527"/>
      <c r="U193" s="525"/>
      <c r="V193" s="526"/>
      <c r="W193" s="526"/>
      <c r="X193" s="526"/>
      <c r="Y193" s="526"/>
      <c r="Z193" s="526"/>
      <c r="AA193" s="526"/>
      <c r="AB193" s="527"/>
      <c r="AC193" s="525"/>
      <c r="AD193" s="527"/>
      <c r="AE193" s="528"/>
      <c r="AF193" s="528"/>
      <c r="AG193" s="528"/>
      <c r="AH193" s="528"/>
      <c r="AI193" s="528"/>
      <c r="AJ193" s="528"/>
      <c r="AK193" s="528"/>
      <c r="AL193" s="528"/>
      <c r="AM193" s="528"/>
      <c r="AN193" s="528"/>
      <c r="AO193" s="528"/>
      <c r="AP193" s="529"/>
      <c r="AQ193" t="b">
        <f>M193=Sprachen!$L$4</f>
        <v>0</v>
      </c>
      <c r="AR193" s="3">
        <f t="shared" si="6"/>
        <v>0</v>
      </c>
      <c r="AS193" t="b">
        <f>O193=Sprachen!$L$4</f>
        <v>0</v>
      </c>
      <c r="AV193" s="481"/>
      <c r="AW193" s="481"/>
      <c r="AX193" s="481"/>
      <c r="AY193" s="481"/>
    </row>
    <row r="194" spans="1:51" ht="36" customHeight="1" x14ac:dyDescent="0.2">
      <c r="A194" s="579" t="s">
        <v>912</v>
      </c>
      <c r="B194" s="580"/>
      <c r="C194" s="531"/>
      <c r="D194" s="533" t="str">
        <f>Sprachen!L113</f>
        <v>Evidence of suitability of the employed load carriers including storage</v>
      </c>
      <c r="E194" s="533"/>
      <c r="F194" s="533"/>
      <c r="G194" s="533"/>
      <c r="H194" s="533"/>
      <c r="I194" s="533"/>
      <c r="J194" s="533"/>
      <c r="K194" s="533"/>
      <c r="L194" s="533"/>
      <c r="M194" s="534"/>
      <c r="N194" s="534"/>
      <c r="O194" s="534"/>
      <c r="P194" s="534"/>
      <c r="Q194" s="525"/>
      <c r="R194" s="527"/>
      <c r="S194" s="525"/>
      <c r="T194" s="527"/>
      <c r="U194" s="525"/>
      <c r="V194" s="526"/>
      <c r="W194" s="526"/>
      <c r="X194" s="526"/>
      <c r="Y194" s="526"/>
      <c r="Z194" s="526"/>
      <c r="AA194" s="526"/>
      <c r="AB194" s="527"/>
      <c r="AC194" s="525"/>
      <c r="AD194" s="527"/>
      <c r="AE194" s="528"/>
      <c r="AF194" s="528"/>
      <c r="AG194" s="528"/>
      <c r="AH194" s="528"/>
      <c r="AI194" s="528"/>
      <c r="AJ194" s="528"/>
      <c r="AK194" s="528"/>
      <c r="AL194" s="528"/>
      <c r="AM194" s="528"/>
      <c r="AN194" s="528"/>
      <c r="AO194" s="528"/>
      <c r="AP194" s="529"/>
      <c r="AQ194" t="b">
        <f>M194=Sprachen!$L$4</f>
        <v>0</v>
      </c>
      <c r="AR194" s="3">
        <f t="shared" si="6"/>
        <v>0</v>
      </c>
      <c r="AS194" t="b">
        <f>O194=Sprachen!$L$4</f>
        <v>0</v>
      </c>
      <c r="AV194" s="481"/>
      <c r="AW194" s="481"/>
      <c r="AX194" s="481"/>
      <c r="AY194" s="481"/>
    </row>
    <row r="195" spans="1:51" ht="42.6" customHeight="1" x14ac:dyDescent="0.2">
      <c r="A195" s="579" t="s">
        <v>913</v>
      </c>
      <c r="B195" s="580"/>
      <c r="C195" s="531"/>
      <c r="D195" s="533" t="str">
        <f>Sprachen!L107</f>
        <v xml:space="preserve">Documentation of agreements regarding the diagnosis and analysis process
- Complaints handling (e.g. 8D)
- Field failure analysis </v>
      </c>
      <c r="E195" s="533"/>
      <c r="F195" s="533"/>
      <c r="G195" s="533"/>
      <c r="H195" s="533"/>
      <c r="I195" s="533"/>
      <c r="J195" s="533"/>
      <c r="K195" s="533"/>
      <c r="L195" s="533"/>
      <c r="M195" s="534"/>
      <c r="N195" s="534"/>
      <c r="O195" s="534"/>
      <c r="P195" s="534"/>
      <c r="Q195" s="525"/>
      <c r="R195" s="527"/>
      <c r="S195" s="525"/>
      <c r="T195" s="527"/>
      <c r="U195" s="525"/>
      <c r="V195" s="526"/>
      <c r="W195" s="526"/>
      <c r="X195" s="526"/>
      <c r="Y195" s="526"/>
      <c r="Z195" s="526"/>
      <c r="AA195" s="526"/>
      <c r="AB195" s="527"/>
      <c r="AC195" s="525"/>
      <c r="AD195" s="527"/>
      <c r="AE195" s="528"/>
      <c r="AF195" s="528"/>
      <c r="AG195" s="528"/>
      <c r="AH195" s="528"/>
      <c r="AI195" s="528"/>
      <c r="AJ195" s="528"/>
      <c r="AK195" s="528"/>
      <c r="AL195" s="528"/>
      <c r="AM195" s="528"/>
      <c r="AN195" s="528"/>
      <c r="AO195" s="528"/>
      <c r="AP195" s="529"/>
      <c r="AQ195" t="b">
        <f>M195=Sprachen!$L$4</f>
        <v>0</v>
      </c>
      <c r="AR195" s="3">
        <f t="shared" si="6"/>
        <v>0</v>
      </c>
      <c r="AS195" t="b">
        <f>O195=Sprachen!$L$4</f>
        <v>0</v>
      </c>
      <c r="AV195" s="481"/>
      <c r="AW195" s="481"/>
      <c r="AX195" s="481"/>
      <c r="AY195" s="481"/>
    </row>
    <row r="196" spans="1:51" ht="30" customHeight="1" x14ac:dyDescent="0.2">
      <c r="A196" s="579" t="s">
        <v>914</v>
      </c>
      <c r="B196" s="580"/>
      <c r="C196" s="531"/>
      <c r="D196" s="533" t="str">
        <f>Sprachen!L106</f>
        <v>Documentation of the requalification agreement</v>
      </c>
      <c r="E196" s="533"/>
      <c r="F196" s="533"/>
      <c r="G196" s="533"/>
      <c r="H196" s="533"/>
      <c r="I196" s="533"/>
      <c r="J196" s="533"/>
      <c r="K196" s="533"/>
      <c r="L196" s="533"/>
      <c r="M196" s="534"/>
      <c r="N196" s="534"/>
      <c r="O196" s="534"/>
      <c r="P196" s="534"/>
      <c r="Q196" s="525"/>
      <c r="R196" s="527"/>
      <c r="S196" s="525"/>
      <c r="T196" s="527"/>
      <c r="U196" s="525"/>
      <c r="V196" s="526"/>
      <c r="W196" s="526"/>
      <c r="X196" s="526"/>
      <c r="Y196" s="526"/>
      <c r="Z196" s="526"/>
      <c r="AA196" s="526"/>
      <c r="AB196" s="527"/>
      <c r="AC196" s="525"/>
      <c r="AD196" s="527"/>
      <c r="AE196" s="528"/>
      <c r="AF196" s="528"/>
      <c r="AG196" s="528"/>
      <c r="AH196" s="528"/>
      <c r="AI196" s="528"/>
      <c r="AJ196" s="528"/>
      <c r="AK196" s="528"/>
      <c r="AL196" s="528"/>
      <c r="AM196" s="528"/>
      <c r="AN196" s="528"/>
      <c r="AO196" s="528"/>
      <c r="AP196" s="529"/>
      <c r="AQ196" t="b">
        <f>M196=Sprachen!$L$4</f>
        <v>0</v>
      </c>
      <c r="AR196" s="3">
        <f t="shared" si="6"/>
        <v>0</v>
      </c>
      <c r="AS196" t="b">
        <f>O196=Sprachen!$L$4</f>
        <v>0</v>
      </c>
      <c r="AV196" s="481"/>
      <c r="AW196" s="481"/>
      <c r="AX196" s="481"/>
      <c r="AY196" s="481"/>
    </row>
    <row r="197" spans="1:51" ht="14.1" customHeight="1" thickBot="1" x14ac:dyDescent="0.25">
      <c r="A197" s="551" t="s">
        <v>915</v>
      </c>
      <c r="B197" s="552"/>
      <c r="C197" s="538"/>
      <c r="D197" s="540" t="str">
        <f>Sprachen!L327</f>
        <v>Other</v>
      </c>
      <c r="E197" s="540"/>
      <c r="F197" s="540"/>
      <c r="G197" s="540"/>
      <c r="H197" s="540"/>
      <c r="I197" s="540"/>
      <c r="J197" s="540"/>
      <c r="K197" s="540"/>
      <c r="L197" s="540"/>
      <c r="M197" s="534"/>
      <c r="N197" s="534"/>
      <c r="O197" s="534"/>
      <c r="P197" s="534"/>
      <c r="Q197" s="489"/>
      <c r="R197" s="490"/>
      <c r="S197" s="489"/>
      <c r="T197" s="490"/>
      <c r="U197" s="489"/>
      <c r="V197" s="522"/>
      <c r="W197" s="522"/>
      <c r="X197" s="522"/>
      <c r="Y197" s="522"/>
      <c r="Z197" s="522"/>
      <c r="AA197" s="522"/>
      <c r="AB197" s="490"/>
      <c r="AC197" s="489"/>
      <c r="AD197" s="490"/>
      <c r="AE197" s="523"/>
      <c r="AF197" s="523"/>
      <c r="AG197" s="523"/>
      <c r="AH197" s="523"/>
      <c r="AI197" s="523"/>
      <c r="AJ197" s="523"/>
      <c r="AK197" s="523"/>
      <c r="AL197" s="523"/>
      <c r="AM197" s="523"/>
      <c r="AN197" s="523"/>
      <c r="AO197" s="523"/>
      <c r="AP197" s="524"/>
      <c r="AQ197" t="b">
        <f>M197=Sprachen!$L$4</f>
        <v>0</v>
      </c>
      <c r="AR197" s="3">
        <f t="shared" si="6"/>
        <v>0</v>
      </c>
      <c r="AS197" t="b">
        <f>O197=Sprachen!$L$4</f>
        <v>0</v>
      </c>
      <c r="AV197" s="481"/>
      <c r="AW197" s="481"/>
      <c r="AX197" s="481"/>
      <c r="AY197" s="481"/>
    </row>
    <row r="198" spans="1:51" s="15" customFormat="1" ht="15.75" thickTop="1" thickBot="1" x14ac:dyDescent="0.25">
      <c r="A198" s="173" t="s">
        <v>916</v>
      </c>
      <c r="B198" s="174"/>
      <c r="C198" s="508"/>
      <c r="D198" s="509" t="str">
        <f>Sprachen!L230</f>
        <v>Deliverables for software</v>
      </c>
      <c r="E198" s="510"/>
      <c r="F198" s="510"/>
      <c r="G198" s="510"/>
      <c r="H198" s="510"/>
      <c r="I198" s="510"/>
      <c r="J198" s="510"/>
      <c r="K198" s="510"/>
      <c r="L198" s="510"/>
      <c r="M198" s="510"/>
      <c r="N198" s="510"/>
      <c r="O198" s="510"/>
      <c r="P198" s="510"/>
      <c r="Q198" s="510"/>
      <c r="R198" s="510"/>
      <c r="S198" s="510"/>
      <c r="T198" s="510"/>
      <c r="U198" s="510"/>
      <c r="V198" s="510"/>
      <c r="W198" s="510"/>
      <c r="X198" s="510"/>
      <c r="Y198" s="510"/>
      <c r="Z198" s="510"/>
      <c r="AA198" s="510"/>
      <c r="AB198" s="510"/>
      <c r="AC198" s="510"/>
      <c r="AD198" s="510"/>
      <c r="AE198" s="510"/>
      <c r="AF198" s="510"/>
      <c r="AG198" s="510"/>
      <c r="AH198" s="510"/>
      <c r="AI198" s="510"/>
      <c r="AJ198" s="510"/>
      <c r="AK198" s="510"/>
      <c r="AL198" s="510"/>
      <c r="AM198" s="510"/>
      <c r="AN198" s="510"/>
      <c r="AO198" s="510"/>
      <c r="AP198" s="512"/>
      <c r="AQ198"/>
      <c r="AR198" s="3"/>
      <c r="AS198"/>
      <c r="AT198"/>
      <c r="AU198"/>
    </row>
    <row r="199" spans="1:51" ht="15.75" thickTop="1" thickBot="1" x14ac:dyDescent="0.25">
      <c r="A199" s="503" t="str">
        <f>Sprachen!L325</f>
        <v>Software approval required</v>
      </c>
      <c r="B199" s="504"/>
      <c r="C199" s="504"/>
      <c r="D199" s="504"/>
      <c r="E199" s="504"/>
      <c r="F199" s="504"/>
      <c r="G199" s="504"/>
      <c r="H199" s="504"/>
      <c r="I199" s="504"/>
      <c r="J199" s="504"/>
      <c r="K199" s="504"/>
      <c r="L199" s="504"/>
      <c r="M199" s="504"/>
      <c r="N199" s="504"/>
      <c r="O199" s="504"/>
      <c r="P199" s="504"/>
      <c r="Q199" s="504"/>
      <c r="R199" s="595"/>
      <c r="S199" s="596"/>
      <c r="T199" s="506"/>
      <c r="U199" s="506"/>
      <c r="V199" s="506"/>
      <c r="W199" s="506"/>
      <c r="X199" s="506"/>
      <c r="Y199" s="506"/>
      <c r="Z199" s="506"/>
      <c r="AA199" s="506"/>
      <c r="AB199" s="61"/>
      <c r="AC199" s="61"/>
      <c r="AD199" s="61"/>
      <c r="AE199" s="61"/>
      <c r="AF199" s="61"/>
      <c r="AG199" s="61"/>
      <c r="AH199" s="61"/>
      <c r="AI199" s="61"/>
      <c r="AJ199" s="61"/>
      <c r="AK199" s="61"/>
      <c r="AL199" s="61"/>
      <c r="AM199" s="61"/>
      <c r="AN199" s="61"/>
      <c r="AO199" s="61"/>
      <c r="AP199" s="62"/>
    </row>
    <row r="200" spans="1:51" ht="21.2" customHeight="1" thickTop="1" x14ac:dyDescent="0.2">
      <c r="A200" s="513" t="s">
        <v>917</v>
      </c>
      <c r="B200" s="514"/>
      <c r="C200" s="515"/>
      <c r="D200" s="516" t="str">
        <f>Sprachen!L331</f>
        <v>Software release (e.g. Appendix 5 "Cover sheet for PPA software")</v>
      </c>
      <c r="E200" s="516"/>
      <c r="F200" s="516"/>
      <c r="G200" s="516"/>
      <c r="H200" s="516"/>
      <c r="I200" s="516"/>
      <c r="J200" s="516"/>
      <c r="K200" s="516"/>
      <c r="L200" s="516"/>
      <c r="M200" s="534" t="str">
        <f>IF(AU3="X",Sprachen!L4,"")</f>
        <v/>
      </c>
      <c r="N200" s="534"/>
      <c r="O200" s="534" t="str">
        <f>IF(AU3="X",Sprachen!L4,"")</f>
        <v/>
      </c>
      <c r="P200" s="534"/>
      <c r="Q200" s="520"/>
      <c r="R200" s="521"/>
      <c r="S200" s="520"/>
      <c r="T200" s="521"/>
      <c r="U200" s="520"/>
      <c r="V200" s="535"/>
      <c r="W200" s="535"/>
      <c r="X200" s="535"/>
      <c r="Y200" s="535"/>
      <c r="Z200" s="535"/>
      <c r="AA200" s="535"/>
      <c r="AB200" s="521"/>
      <c r="AC200" s="520"/>
      <c r="AD200" s="521"/>
      <c r="AE200" s="494"/>
      <c r="AF200" s="494"/>
      <c r="AG200" s="494"/>
      <c r="AH200" s="494"/>
      <c r="AI200" s="494"/>
      <c r="AJ200" s="494"/>
      <c r="AK200" s="494"/>
      <c r="AL200" s="494"/>
      <c r="AM200" s="494"/>
      <c r="AN200" s="494"/>
      <c r="AO200" s="494"/>
      <c r="AP200" s="495"/>
      <c r="AQ200" t="b">
        <f>M200=Sprachen!$L$4</f>
        <v>0</v>
      </c>
      <c r="AR200" s="3">
        <f>COUNTIF(Q200:T200,"X")</f>
        <v>0</v>
      </c>
      <c r="AS200" t="b">
        <f>O200=Sprachen!$L$4</f>
        <v>0</v>
      </c>
      <c r="AV200" s="481"/>
      <c r="AW200" s="481"/>
      <c r="AX200" s="481"/>
      <c r="AY200" s="481"/>
    </row>
    <row r="201" spans="1:51" ht="33.75" customHeight="1" x14ac:dyDescent="0.2">
      <c r="A201" s="530" t="s">
        <v>918</v>
      </c>
      <c r="B201" s="531"/>
      <c r="C201" s="532"/>
      <c r="D201" s="533" t="str">
        <f>Sprachen!L138</f>
        <v>Definition of scope of the software product</v>
      </c>
      <c r="E201" s="533"/>
      <c r="F201" s="533"/>
      <c r="G201" s="533"/>
      <c r="H201" s="533"/>
      <c r="I201" s="533"/>
      <c r="J201" s="533"/>
      <c r="K201" s="533"/>
      <c r="L201" s="533"/>
      <c r="M201" s="534" t="str">
        <f>IF(AU3="X",Sprachen!L4,"")</f>
        <v/>
      </c>
      <c r="N201" s="534"/>
      <c r="O201" s="534" t="str">
        <f>IF(AU3="X",Sprachen!L4,"")</f>
        <v/>
      </c>
      <c r="P201" s="534"/>
      <c r="Q201" s="525"/>
      <c r="R201" s="527"/>
      <c r="S201" s="525"/>
      <c r="T201" s="527"/>
      <c r="U201" s="525"/>
      <c r="V201" s="526"/>
      <c r="W201" s="526"/>
      <c r="X201" s="526"/>
      <c r="Y201" s="526"/>
      <c r="Z201" s="526"/>
      <c r="AA201" s="526"/>
      <c r="AB201" s="527"/>
      <c r="AC201" s="525"/>
      <c r="AD201" s="527"/>
      <c r="AE201" s="528"/>
      <c r="AF201" s="528"/>
      <c r="AG201" s="528"/>
      <c r="AH201" s="528"/>
      <c r="AI201" s="528"/>
      <c r="AJ201" s="528"/>
      <c r="AK201" s="528"/>
      <c r="AL201" s="528"/>
      <c r="AM201" s="528"/>
      <c r="AN201" s="528"/>
      <c r="AO201" s="528"/>
      <c r="AP201" s="529"/>
      <c r="AQ201" t="b">
        <f>M201=Sprachen!$L$4</f>
        <v>0</v>
      </c>
      <c r="AR201" s="3">
        <f t="shared" ref="AR201:AR210" si="7">COUNTIF(Q201:T201,"X")</f>
        <v>0</v>
      </c>
      <c r="AS201" t="b">
        <f>O201=Sprachen!$L$4</f>
        <v>0</v>
      </c>
      <c r="AV201" s="481"/>
      <c r="AW201" s="481"/>
      <c r="AX201" s="481"/>
      <c r="AY201" s="481"/>
    </row>
    <row r="202" spans="1:51" ht="58.5" customHeight="1" x14ac:dyDescent="0.2">
      <c r="A202" s="579" t="s">
        <v>919</v>
      </c>
      <c r="B202" s="580"/>
      <c r="C202" s="531"/>
      <c r="D202" s="533" t="str">
        <f>Sprachen!L297</f>
        <v xml:space="preserve">Reference to contractually stipulated quality requirements </v>
      </c>
      <c r="E202" s="533"/>
      <c r="F202" s="533"/>
      <c r="G202" s="533"/>
      <c r="H202" s="533"/>
      <c r="I202" s="533"/>
      <c r="J202" s="533"/>
      <c r="K202" s="533"/>
      <c r="L202" s="533"/>
      <c r="M202" s="534" t="str">
        <f>IF(AU3="X",Sprachen!L4,"")</f>
        <v/>
      </c>
      <c r="N202" s="534"/>
      <c r="O202" s="534" t="str">
        <f>IF(AU3="X",Sprachen!L4,"")</f>
        <v/>
      </c>
      <c r="P202" s="534"/>
      <c r="Q202" s="525"/>
      <c r="R202" s="527"/>
      <c r="S202" s="525"/>
      <c r="T202" s="527"/>
      <c r="U202" s="525"/>
      <c r="V202" s="526"/>
      <c r="W202" s="526"/>
      <c r="X202" s="526"/>
      <c r="Y202" s="526"/>
      <c r="Z202" s="526"/>
      <c r="AA202" s="526"/>
      <c r="AB202" s="527"/>
      <c r="AC202" s="525"/>
      <c r="AD202" s="527"/>
      <c r="AE202" s="528"/>
      <c r="AF202" s="528"/>
      <c r="AG202" s="528"/>
      <c r="AH202" s="528"/>
      <c r="AI202" s="528"/>
      <c r="AJ202" s="528"/>
      <c r="AK202" s="528"/>
      <c r="AL202" s="528"/>
      <c r="AM202" s="528"/>
      <c r="AN202" s="528"/>
      <c r="AO202" s="528"/>
      <c r="AP202" s="529"/>
      <c r="AQ202" t="b">
        <f>M202=Sprachen!$L$4</f>
        <v>0</v>
      </c>
      <c r="AR202" s="3">
        <f t="shared" si="7"/>
        <v>0</v>
      </c>
      <c r="AS202" t="b">
        <f>O202=Sprachen!$L$4</f>
        <v>0</v>
      </c>
      <c r="AV202" s="481"/>
      <c r="AW202" s="481"/>
      <c r="AX202" s="481"/>
      <c r="AY202" s="481"/>
    </row>
    <row r="203" spans="1:51" ht="33.75" customHeight="1" x14ac:dyDescent="0.2">
      <c r="A203" s="579" t="s">
        <v>920</v>
      </c>
      <c r="B203" s="580"/>
      <c r="C203" s="531"/>
      <c r="D203" s="533" t="str">
        <f>Sprachen!L105</f>
        <v>Documentation of technical SW specifications</v>
      </c>
      <c r="E203" s="533"/>
      <c r="F203" s="533"/>
      <c r="G203" s="533"/>
      <c r="H203" s="533"/>
      <c r="I203" s="533"/>
      <c r="J203" s="533"/>
      <c r="K203" s="533"/>
      <c r="L203" s="533"/>
      <c r="M203" s="534"/>
      <c r="N203" s="534"/>
      <c r="O203" s="534"/>
      <c r="P203" s="534"/>
      <c r="Q203" s="525"/>
      <c r="R203" s="527"/>
      <c r="S203" s="525"/>
      <c r="T203" s="527"/>
      <c r="U203" s="525"/>
      <c r="V203" s="526"/>
      <c r="W203" s="526"/>
      <c r="X203" s="526"/>
      <c r="Y203" s="526"/>
      <c r="Z203" s="526"/>
      <c r="AA203" s="526"/>
      <c r="AB203" s="527"/>
      <c r="AC203" s="525"/>
      <c r="AD203" s="527"/>
      <c r="AE203" s="528"/>
      <c r="AF203" s="528"/>
      <c r="AG203" s="528"/>
      <c r="AH203" s="528"/>
      <c r="AI203" s="528"/>
      <c r="AJ203" s="528"/>
      <c r="AK203" s="528"/>
      <c r="AL203" s="528"/>
      <c r="AM203" s="528"/>
      <c r="AN203" s="528"/>
      <c r="AO203" s="528"/>
      <c r="AP203" s="529"/>
      <c r="AQ203" t="b">
        <f>M203=Sprachen!$L$4</f>
        <v>0</v>
      </c>
      <c r="AR203" s="3">
        <f t="shared" si="7"/>
        <v>0</v>
      </c>
      <c r="AS203" t="b">
        <f>O203=Sprachen!$L$4</f>
        <v>0</v>
      </c>
      <c r="AV203" s="481"/>
      <c r="AW203" s="481"/>
      <c r="AX203" s="481"/>
      <c r="AY203" s="481"/>
    </row>
    <row r="204" spans="1:51" ht="23.25" customHeight="1" x14ac:dyDescent="0.2">
      <c r="A204" s="579" t="s">
        <v>921</v>
      </c>
      <c r="B204" s="580"/>
      <c r="C204" s="531"/>
      <c r="D204" s="426" t="str">
        <f>Sprachen!L223</f>
        <v>Implementation of the requirements from 6.3 and 6.4, especially the Special Characteristics</v>
      </c>
      <c r="E204" s="427"/>
      <c r="F204" s="427"/>
      <c r="G204" s="427"/>
      <c r="H204" s="427"/>
      <c r="I204" s="427"/>
      <c r="J204" s="427"/>
      <c r="K204" s="427"/>
      <c r="L204" s="428"/>
      <c r="M204" s="534"/>
      <c r="N204" s="534"/>
      <c r="O204" s="534"/>
      <c r="P204" s="534"/>
      <c r="Q204" s="525"/>
      <c r="R204" s="527"/>
      <c r="S204" s="525"/>
      <c r="T204" s="527"/>
      <c r="U204" s="525"/>
      <c r="V204" s="526"/>
      <c r="W204" s="526"/>
      <c r="X204" s="526"/>
      <c r="Y204" s="526"/>
      <c r="Z204" s="526"/>
      <c r="AA204" s="526"/>
      <c r="AB204" s="527"/>
      <c r="AC204" s="525"/>
      <c r="AD204" s="527"/>
      <c r="AE204" s="528"/>
      <c r="AF204" s="528"/>
      <c r="AG204" s="528"/>
      <c r="AH204" s="528"/>
      <c r="AI204" s="528"/>
      <c r="AJ204" s="528"/>
      <c r="AK204" s="528"/>
      <c r="AL204" s="528"/>
      <c r="AM204" s="528"/>
      <c r="AN204" s="528"/>
      <c r="AO204" s="528"/>
      <c r="AP204" s="529"/>
      <c r="AQ204" t="b">
        <f>M204=Sprachen!$L$4</f>
        <v>0</v>
      </c>
      <c r="AR204" s="3">
        <f t="shared" si="7"/>
        <v>0</v>
      </c>
      <c r="AS204" t="b">
        <f>O204=Sprachen!$L$4</f>
        <v>0</v>
      </c>
      <c r="AV204" s="481"/>
      <c r="AW204" s="481"/>
      <c r="AX204" s="481"/>
      <c r="AY204" s="481"/>
    </row>
    <row r="205" spans="1:51" ht="35.25" customHeight="1" x14ac:dyDescent="0.2">
      <c r="A205" s="579" t="s">
        <v>922</v>
      </c>
      <c r="B205" s="580"/>
      <c r="C205" s="531"/>
      <c r="D205" s="426" t="str">
        <f>Sprachen!L111</f>
        <v>Documentation of FOSS (free and open-source software)</v>
      </c>
      <c r="E205" s="427"/>
      <c r="F205" s="427"/>
      <c r="G205" s="427"/>
      <c r="H205" s="427"/>
      <c r="I205" s="427"/>
      <c r="J205" s="427"/>
      <c r="K205" s="427"/>
      <c r="L205" s="428"/>
      <c r="M205" s="534" t="str">
        <f>IF(AU3="X",Sprachen!L4,"")</f>
        <v/>
      </c>
      <c r="N205" s="534"/>
      <c r="O205" s="534" t="str">
        <f>IF(AU3="X",Sprachen!L4,"")</f>
        <v/>
      </c>
      <c r="P205" s="534"/>
      <c r="Q205" s="525"/>
      <c r="R205" s="527"/>
      <c r="S205" s="525"/>
      <c r="T205" s="527"/>
      <c r="U205" s="525"/>
      <c r="V205" s="526"/>
      <c r="W205" s="526"/>
      <c r="X205" s="526"/>
      <c r="Y205" s="526"/>
      <c r="Z205" s="526"/>
      <c r="AA205" s="526"/>
      <c r="AB205" s="527"/>
      <c r="AC205" s="525"/>
      <c r="AD205" s="527"/>
      <c r="AE205" s="528"/>
      <c r="AF205" s="528"/>
      <c r="AG205" s="528"/>
      <c r="AH205" s="528"/>
      <c r="AI205" s="528"/>
      <c r="AJ205" s="528"/>
      <c r="AK205" s="528"/>
      <c r="AL205" s="528"/>
      <c r="AM205" s="528"/>
      <c r="AN205" s="528"/>
      <c r="AO205" s="528"/>
      <c r="AP205" s="529"/>
      <c r="AQ205" t="b">
        <f>M205=Sprachen!$L$4</f>
        <v>0</v>
      </c>
      <c r="AR205" s="3">
        <f t="shared" si="7"/>
        <v>0</v>
      </c>
      <c r="AS205" t="b">
        <f>O205=Sprachen!$L$4</f>
        <v>0</v>
      </c>
      <c r="AV205" s="481"/>
      <c r="AW205" s="481"/>
      <c r="AX205" s="481"/>
      <c r="AY205" s="481"/>
    </row>
    <row r="206" spans="1:51" x14ac:dyDescent="0.2">
      <c r="A206" s="579" t="s">
        <v>923</v>
      </c>
      <c r="B206" s="580"/>
      <c r="C206" s="531"/>
      <c r="D206" s="426" t="str">
        <f>Sprachen!L200</f>
        <v xml:space="preserve">List of known errors </v>
      </c>
      <c r="E206" s="427"/>
      <c r="F206" s="427"/>
      <c r="G206" s="427"/>
      <c r="H206" s="427"/>
      <c r="I206" s="427"/>
      <c r="J206" s="427"/>
      <c r="K206" s="427"/>
      <c r="L206" s="428"/>
      <c r="M206" s="534" t="str">
        <f>IF(AU3="X",Sprachen!L4,"")</f>
        <v/>
      </c>
      <c r="N206" s="534"/>
      <c r="O206" s="534" t="str">
        <f>IF(AU3="X",Sprachen!L4,"")</f>
        <v/>
      </c>
      <c r="P206" s="534"/>
      <c r="Q206" s="525"/>
      <c r="R206" s="527"/>
      <c r="S206" s="525"/>
      <c r="T206" s="527"/>
      <c r="U206" s="525"/>
      <c r="V206" s="526"/>
      <c r="W206" s="526"/>
      <c r="X206" s="526"/>
      <c r="Y206" s="526"/>
      <c r="Z206" s="526"/>
      <c r="AA206" s="526"/>
      <c r="AB206" s="527"/>
      <c r="AC206" s="525"/>
      <c r="AD206" s="527"/>
      <c r="AE206" s="528"/>
      <c r="AF206" s="528"/>
      <c r="AG206" s="528"/>
      <c r="AH206" s="528"/>
      <c r="AI206" s="528"/>
      <c r="AJ206" s="528"/>
      <c r="AK206" s="528"/>
      <c r="AL206" s="528"/>
      <c r="AM206" s="528"/>
      <c r="AN206" s="528"/>
      <c r="AO206" s="528"/>
      <c r="AP206" s="529"/>
      <c r="AQ206" t="b">
        <f>M206=Sprachen!$L$4</f>
        <v>0</v>
      </c>
      <c r="AR206" s="3">
        <f t="shared" si="7"/>
        <v>0</v>
      </c>
      <c r="AS206" t="b">
        <f>O206=Sprachen!$L$4</f>
        <v>0</v>
      </c>
      <c r="AV206" s="481"/>
      <c r="AW206" s="481"/>
      <c r="AX206" s="481"/>
      <c r="AY206" s="481"/>
    </row>
    <row r="207" spans="1:51" ht="45" customHeight="1" x14ac:dyDescent="0.2">
      <c r="A207" s="579" t="s">
        <v>924</v>
      </c>
      <c r="B207" s="580"/>
      <c r="C207" s="531"/>
      <c r="D207" s="533" t="str">
        <f>Sprachen!L108</f>
        <v>Documentation of development tools</v>
      </c>
      <c r="E207" s="533"/>
      <c r="F207" s="533"/>
      <c r="G207" s="533"/>
      <c r="H207" s="533"/>
      <c r="I207" s="533"/>
      <c r="J207" s="533"/>
      <c r="K207" s="533"/>
      <c r="L207" s="533"/>
      <c r="M207" s="534"/>
      <c r="N207" s="534"/>
      <c r="O207" s="534"/>
      <c r="P207" s="534"/>
      <c r="Q207" s="525"/>
      <c r="R207" s="527"/>
      <c r="S207" s="525"/>
      <c r="T207" s="527"/>
      <c r="U207" s="525"/>
      <c r="V207" s="526"/>
      <c r="W207" s="526"/>
      <c r="X207" s="526"/>
      <c r="Y207" s="526"/>
      <c r="Z207" s="526"/>
      <c r="AA207" s="526"/>
      <c r="AB207" s="527"/>
      <c r="AC207" s="525"/>
      <c r="AD207" s="527"/>
      <c r="AE207" s="528"/>
      <c r="AF207" s="528"/>
      <c r="AG207" s="528"/>
      <c r="AH207" s="528"/>
      <c r="AI207" s="528"/>
      <c r="AJ207" s="528"/>
      <c r="AK207" s="528"/>
      <c r="AL207" s="528"/>
      <c r="AM207" s="528"/>
      <c r="AN207" s="528"/>
      <c r="AO207" s="528"/>
      <c r="AP207" s="529"/>
      <c r="AQ207" t="b">
        <f>M207=Sprachen!$L$4</f>
        <v>0</v>
      </c>
      <c r="AR207" s="3">
        <f t="shared" si="7"/>
        <v>0</v>
      </c>
      <c r="AS207" t="b">
        <f>O207=Sprachen!$L$4</f>
        <v>0</v>
      </c>
      <c r="AV207" s="481"/>
      <c r="AW207" s="481"/>
      <c r="AX207" s="481"/>
      <c r="AY207" s="481"/>
    </row>
    <row r="208" spans="1:51" ht="39" customHeight="1" x14ac:dyDescent="0.2">
      <c r="A208" s="579" t="s">
        <v>925</v>
      </c>
      <c r="B208" s="580"/>
      <c r="C208" s="531"/>
      <c r="D208" s="533" t="str">
        <f>Sprachen!L109</f>
        <v xml:space="preserve">Documentation of testing tools </v>
      </c>
      <c r="E208" s="533"/>
      <c r="F208" s="533"/>
      <c r="G208" s="533"/>
      <c r="H208" s="533"/>
      <c r="I208" s="533"/>
      <c r="J208" s="533"/>
      <c r="K208" s="533"/>
      <c r="L208" s="533"/>
      <c r="M208" s="534"/>
      <c r="N208" s="534"/>
      <c r="O208" s="534"/>
      <c r="P208" s="534"/>
      <c r="Q208" s="525"/>
      <c r="R208" s="527"/>
      <c r="S208" s="525"/>
      <c r="T208" s="527"/>
      <c r="U208" s="525"/>
      <c r="V208" s="526"/>
      <c r="W208" s="526"/>
      <c r="X208" s="526"/>
      <c r="Y208" s="526"/>
      <c r="Z208" s="526"/>
      <c r="AA208" s="526"/>
      <c r="AB208" s="527"/>
      <c r="AC208" s="525"/>
      <c r="AD208" s="527"/>
      <c r="AE208" s="528"/>
      <c r="AF208" s="528"/>
      <c r="AG208" s="528"/>
      <c r="AH208" s="528"/>
      <c r="AI208" s="528"/>
      <c r="AJ208" s="528"/>
      <c r="AK208" s="528"/>
      <c r="AL208" s="528"/>
      <c r="AM208" s="528"/>
      <c r="AN208" s="528"/>
      <c r="AO208" s="528"/>
      <c r="AP208" s="529"/>
      <c r="AQ208" t="b">
        <f>M208=Sprachen!$L$4</f>
        <v>0</v>
      </c>
      <c r="AR208" s="3">
        <f t="shared" si="7"/>
        <v>0</v>
      </c>
      <c r="AS208" t="b">
        <f>O208=Sprachen!$L$4</f>
        <v>0</v>
      </c>
      <c r="AV208" s="481"/>
      <c r="AW208" s="481"/>
      <c r="AX208" s="481"/>
      <c r="AY208" s="481"/>
    </row>
    <row r="209" spans="1:51" ht="45.75" customHeight="1" x14ac:dyDescent="0.2">
      <c r="A209" s="579" t="s">
        <v>926</v>
      </c>
      <c r="B209" s="580"/>
      <c r="C209" s="531"/>
      <c r="D209" s="533" t="str">
        <f>Sprachen!L110</f>
        <v>Documentation of version management</v>
      </c>
      <c r="E209" s="533"/>
      <c r="F209" s="533"/>
      <c r="G209" s="533"/>
      <c r="H209" s="533"/>
      <c r="I209" s="533"/>
      <c r="J209" s="533"/>
      <c r="K209" s="533"/>
      <c r="L209" s="533"/>
      <c r="M209" s="534"/>
      <c r="N209" s="534"/>
      <c r="O209" s="534"/>
      <c r="P209" s="534"/>
      <c r="Q209" s="525"/>
      <c r="R209" s="527"/>
      <c r="S209" s="525"/>
      <c r="T209" s="527"/>
      <c r="U209" s="525"/>
      <c r="V209" s="526"/>
      <c r="W209" s="526"/>
      <c r="X209" s="526"/>
      <c r="Y209" s="526"/>
      <c r="Z209" s="526"/>
      <c r="AA209" s="526"/>
      <c r="AB209" s="527"/>
      <c r="AC209" s="525"/>
      <c r="AD209" s="527"/>
      <c r="AE209" s="528"/>
      <c r="AF209" s="528"/>
      <c r="AG209" s="528"/>
      <c r="AH209" s="528"/>
      <c r="AI209" s="528"/>
      <c r="AJ209" s="528"/>
      <c r="AK209" s="528"/>
      <c r="AL209" s="528"/>
      <c r="AM209" s="528"/>
      <c r="AN209" s="528"/>
      <c r="AO209" s="528"/>
      <c r="AP209" s="529"/>
      <c r="AQ209" t="b">
        <f>M209=Sprachen!$L$4</f>
        <v>0</v>
      </c>
      <c r="AR209" s="3">
        <f t="shared" si="7"/>
        <v>0</v>
      </c>
      <c r="AS209" t="b">
        <f>O209=Sprachen!$L$4</f>
        <v>0</v>
      </c>
      <c r="AV209" s="481"/>
      <c r="AW209" s="481"/>
      <c r="AX209" s="481"/>
      <c r="AY209" s="481"/>
    </row>
    <row r="210" spans="1:51" ht="35.25" customHeight="1" thickBot="1" x14ac:dyDescent="0.25">
      <c r="A210" s="551" t="s">
        <v>927</v>
      </c>
      <c r="B210" s="552"/>
      <c r="C210" s="538"/>
      <c r="D210" s="540" t="str">
        <f>Sprachen!L221</f>
        <v>Documentation of a process evaluation (e.g. VDA Automotive Spice)</v>
      </c>
      <c r="E210" s="540"/>
      <c r="F210" s="540"/>
      <c r="G210" s="540"/>
      <c r="H210" s="540"/>
      <c r="I210" s="540"/>
      <c r="J210" s="540"/>
      <c r="K210" s="540"/>
      <c r="L210" s="540"/>
      <c r="M210" s="553"/>
      <c r="N210" s="553"/>
      <c r="O210" s="553"/>
      <c r="P210" s="553"/>
      <c r="Q210" s="489"/>
      <c r="R210" s="490"/>
      <c r="S210" s="489"/>
      <c r="T210" s="490"/>
      <c r="U210" s="489"/>
      <c r="V210" s="522"/>
      <c r="W210" s="522"/>
      <c r="X210" s="522"/>
      <c r="Y210" s="522"/>
      <c r="Z210" s="522"/>
      <c r="AA210" s="522"/>
      <c r="AB210" s="490"/>
      <c r="AC210" s="489"/>
      <c r="AD210" s="490"/>
      <c r="AE210" s="523"/>
      <c r="AF210" s="523"/>
      <c r="AG210" s="523"/>
      <c r="AH210" s="523"/>
      <c r="AI210" s="523"/>
      <c r="AJ210" s="523"/>
      <c r="AK210" s="523"/>
      <c r="AL210" s="523"/>
      <c r="AM210" s="523"/>
      <c r="AN210" s="523"/>
      <c r="AO210" s="523"/>
      <c r="AP210" s="524"/>
      <c r="AQ210" t="b">
        <f>M210=Sprachen!$L$4</f>
        <v>0</v>
      </c>
      <c r="AR210" s="3">
        <f t="shared" si="7"/>
        <v>0</v>
      </c>
      <c r="AS210" t="b">
        <f>O210=Sprachen!$L$4</f>
        <v>0</v>
      </c>
      <c r="AV210" s="481"/>
      <c r="AW210" s="481"/>
      <c r="AX210" s="481"/>
      <c r="AY210" s="481"/>
    </row>
    <row r="211" spans="1:51" s="15" customFormat="1" ht="15.75" thickTop="1" thickBot="1" x14ac:dyDescent="0.25">
      <c r="A211" s="367"/>
      <c r="B211" s="326"/>
      <c r="C211" s="368"/>
      <c r="D211" s="509" t="str">
        <f>Sprachen!L284</f>
        <v>Process acceptance required (see above)</v>
      </c>
      <c r="E211" s="510"/>
      <c r="F211" s="510"/>
      <c r="G211" s="510"/>
      <c r="H211" s="510"/>
      <c r="I211" s="510"/>
      <c r="J211" s="510"/>
      <c r="K211" s="510"/>
      <c r="L211" s="510"/>
      <c r="M211" s="510"/>
      <c r="N211" s="510"/>
      <c r="O211" s="510"/>
      <c r="P211" s="510"/>
      <c r="Q211" s="510"/>
      <c r="R211" s="510"/>
      <c r="S211" s="510"/>
      <c r="T211" s="510"/>
      <c r="U211" s="510"/>
      <c r="V211" s="510"/>
      <c r="W211" s="510"/>
      <c r="X211" s="510"/>
      <c r="Y211" s="510"/>
      <c r="Z211" s="510"/>
      <c r="AA211" s="510"/>
      <c r="AB211" s="510"/>
      <c r="AC211" s="510"/>
      <c r="AD211" s="510"/>
      <c r="AE211" s="510"/>
      <c r="AF211" s="510"/>
      <c r="AG211" s="510"/>
      <c r="AH211" s="510"/>
      <c r="AI211" s="510"/>
      <c r="AJ211" s="510"/>
      <c r="AK211" s="510"/>
      <c r="AL211" s="510"/>
      <c r="AM211" s="510"/>
      <c r="AN211" s="510"/>
      <c r="AO211" s="510"/>
      <c r="AP211" s="512"/>
      <c r="AQ211"/>
      <c r="AR211" s="3"/>
      <c r="AS211"/>
      <c r="AT211"/>
      <c r="AU211"/>
    </row>
    <row r="212" spans="1:51" s="18" customFormat="1" ht="56.25" customHeight="1" thickTop="1" thickBot="1" x14ac:dyDescent="0.25">
      <c r="A212" s="52"/>
      <c r="B212" s="53"/>
      <c r="C212" s="54"/>
      <c r="D212" s="604" t="str">
        <f>Sprachen!L193</f>
        <v>Customer participation desired for process acceptance</v>
      </c>
      <c r="E212" s="605"/>
      <c r="F212" s="605"/>
      <c r="G212" s="605"/>
      <c r="H212" s="605"/>
      <c r="I212" s="605"/>
      <c r="J212" s="605"/>
      <c r="K212" s="605"/>
      <c r="L212" s="606"/>
      <c r="M212" s="367" t="s">
        <v>2</v>
      </c>
      <c r="N212" s="368"/>
      <c r="O212" s="604" t="str">
        <f>Sprachen!L359</f>
        <v>Agreed procedure (e.g. duration, test quantity)</v>
      </c>
      <c r="P212" s="605"/>
      <c r="Q212" s="605"/>
      <c r="R212" s="605"/>
      <c r="S212" s="605"/>
      <c r="T212" s="606"/>
      <c r="U212" s="607"/>
      <c r="V212" s="608"/>
      <c r="W212" s="608"/>
      <c r="X212" s="608"/>
      <c r="Y212" s="608"/>
      <c r="Z212" s="608"/>
      <c r="AA212" s="608"/>
      <c r="AB212" s="608"/>
      <c r="AC212" s="608"/>
      <c r="AD212" s="608"/>
      <c r="AE212" s="608"/>
      <c r="AF212" s="608"/>
      <c r="AG212" s="608"/>
      <c r="AH212" s="608"/>
      <c r="AI212" s="608"/>
      <c r="AJ212" s="608"/>
      <c r="AK212" s="608"/>
      <c r="AL212" s="608"/>
      <c r="AM212" s="608"/>
      <c r="AN212" s="608"/>
      <c r="AO212" s="608"/>
      <c r="AP212" s="609"/>
      <c r="AR212" s="19"/>
      <c r="AV212" s="1"/>
      <c r="AW212" s="1"/>
      <c r="AX212" s="1"/>
      <c r="AY212" s="1"/>
    </row>
    <row r="213" spans="1:51" s="15" customFormat="1" ht="15.75" thickTop="1" thickBot="1" x14ac:dyDescent="0.25">
      <c r="A213" s="597"/>
      <c r="B213" s="598"/>
      <c r="C213" s="599"/>
      <c r="D213" s="509" t="str">
        <f>Sprachen!L293</f>
        <v>Tests by customer</v>
      </c>
      <c r="E213" s="510"/>
      <c r="F213" s="510"/>
      <c r="G213" s="510"/>
      <c r="H213" s="510"/>
      <c r="I213" s="510"/>
      <c r="J213" s="510"/>
      <c r="K213" s="510"/>
      <c r="L213" s="510"/>
      <c r="M213" s="510"/>
      <c r="N213" s="510"/>
      <c r="O213" s="510"/>
      <c r="P213" s="510"/>
      <c r="Q213" s="510"/>
      <c r="R213" s="510"/>
      <c r="S213" s="510"/>
      <c r="T213" s="510"/>
      <c r="U213" s="510"/>
      <c r="V213" s="510"/>
      <c r="W213" s="510"/>
      <c r="X213" s="510"/>
      <c r="Y213" s="510"/>
      <c r="Z213" s="510"/>
      <c r="AA213" s="510"/>
      <c r="AB213" s="510"/>
      <c r="AC213" s="510"/>
      <c r="AD213" s="510"/>
      <c r="AE213" s="510"/>
      <c r="AF213" s="510"/>
      <c r="AG213" s="510"/>
      <c r="AH213" s="510"/>
      <c r="AI213" s="510"/>
      <c r="AJ213" s="510"/>
      <c r="AK213" s="510"/>
      <c r="AL213" s="510"/>
      <c r="AM213" s="510"/>
      <c r="AN213" s="510"/>
      <c r="AO213" s="510"/>
      <c r="AP213" s="512"/>
      <c r="AQ213"/>
      <c r="AR213" s="3"/>
      <c r="AS213"/>
      <c r="AT213"/>
      <c r="AU213"/>
    </row>
    <row r="214" spans="1:51" s="5" customFormat="1" ht="27.75" customHeight="1" thickTop="1" thickBot="1" x14ac:dyDescent="0.25">
      <c r="A214" s="600" t="str">
        <f>Sprachen!L49</f>
        <v>Application</v>
      </c>
      <c r="B214" s="459"/>
      <c r="C214" s="459"/>
      <c r="D214" s="446" t="str">
        <f>Sprachen!L293</f>
        <v>Tests by customer</v>
      </c>
      <c r="E214" s="602"/>
      <c r="F214" s="602"/>
      <c r="G214" s="602"/>
      <c r="H214" s="602"/>
      <c r="I214" s="602"/>
      <c r="J214" s="602"/>
      <c r="K214" s="602"/>
      <c r="L214" s="451"/>
      <c r="M214" s="457" t="str">
        <f>Sprachen!L51</f>
        <v>Number of sample parts</v>
      </c>
      <c r="N214" s="457"/>
      <c r="O214" s="457" t="str">
        <f>Sprachen!L92</f>
        <v>Duration in working days</v>
      </c>
      <c r="P214" s="457"/>
      <c r="Q214" s="446" t="str">
        <f>Sprachen!L57</f>
        <v>PPA procedure</v>
      </c>
      <c r="R214" s="447"/>
      <c r="S214" s="450" t="str">
        <f>Sprachen!L351</f>
        <v>Variant PPA</v>
      </c>
      <c r="T214" s="451"/>
      <c r="U214" s="454" t="str">
        <f>Sprachen!L310</f>
        <v>Step for stepped PPA procedure</v>
      </c>
      <c r="V214" s="455"/>
      <c r="W214" s="455"/>
      <c r="X214" s="455"/>
      <c r="Y214" s="455"/>
      <c r="Z214" s="455"/>
      <c r="AA214" s="455"/>
      <c r="AB214" s="456"/>
      <c r="AC214" s="457" t="str">
        <f>Sprachen!A381</f>
        <v>Bestandteil Requalifikation</v>
      </c>
      <c r="AD214" s="457"/>
      <c r="AE214" s="457" t="str">
        <f>Sprachen!L48</f>
        <v>Customer contact</v>
      </c>
      <c r="AF214" s="457"/>
      <c r="AG214" s="457"/>
      <c r="AH214" s="457"/>
      <c r="AI214" s="457"/>
      <c r="AJ214" s="457"/>
      <c r="AK214" s="457"/>
      <c r="AL214" s="457"/>
      <c r="AM214" s="457"/>
      <c r="AN214" s="457"/>
      <c r="AO214" s="457"/>
      <c r="AP214" s="612"/>
      <c r="AR214" s="6"/>
    </row>
    <row r="215" spans="1:51" ht="48" customHeight="1" thickTop="1" thickBot="1" x14ac:dyDescent="0.25">
      <c r="A215" s="601"/>
      <c r="B215" s="461"/>
      <c r="C215" s="461"/>
      <c r="D215" s="448"/>
      <c r="E215" s="603"/>
      <c r="F215" s="603"/>
      <c r="G215" s="603"/>
      <c r="H215" s="603"/>
      <c r="I215" s="603"/>
      <c r="J215" s="603"/>
      <c r="K215" s="603"/>
      <c r="L215" s="453"/>
      <c r="M215" s="458"/>
      <c r="N215" s="458"/>
      <c r="O215" s="458"/>
      <c r="P215" s="458"/>
      <c r="Q215" s="448"/>
      <c r="R215" s="449"/>
      <c r="S215" s="452"/>
      <c r="T215" s="453"/>
      <c r="U215" s="463" t="str">
        <f>Sprachen!L306</f>
        <v>Step 1</v>
      </c>
      <c r="V215" s="464"/>
      <c r="W215" s="464" t="str">
        <f>Sprachen!L307</f>
        <v>Step 2</v>
      </c>
      <c r="X215" s="464"/>
      <c r="Y215" s="464" t="str">
        <f>Sprachen!L308</f>
        <v>Step 3</v>
      </c>
      <c r="Z215" s="464"/>
      <c r="AA215" s="464" t="str">
        <f>Sprachen!L309</f>
        <v>Step 4</v>
      </c>
      <c r="AB215" s="465"/>
      <c r="AC215" s="458"/>
      <c r="AD215" s="458"/>
      <c r="AE215" s="458"/>
      <c r="AF215" s="458"/>
      <c r="AG215" s="458"/>
      <c r="AH215" s="458"/>
      <c r="AI215" s="458"/>
      <c r="AJ215" s="458"/>
      <c r="AK215" s="458"/>
      <c r="AL215" s="458"/>
      <c r="AM215" s="458"/>
      <c r="AN215" s="458"/>
      <c r="AO215" s="458"/>
      <c r="AP215" s="613"/>
      <c r="AQ215" s="13" t="s">
        <v>70</v>
      </c>
      <c r="AR215" s="14" t="s">
        <v>101</v>
      </c>
      <c r="AS215" s="13" t="s">
        <v>665</v>
      </c>
      <c r="AT215" s="13"/>
      <c r="AU215" s="13"/>
      <c r="AV215" s="13"/>
      <c r="AW215" s="13"/>
      <c r="AX215" s="13"/>
      <c r="AY215" s="13"/>
    </row>
    <row r="216" spans="1:51" ht="15" thickTop="1" x14ac:dyDescent="0.2">
      <c r="A216" s="614"/>
      <c r="B216" s="615"/>
      <c r="C216" s="519"/>
      <c r="D216" s="616" t="str">
        <f>Sprachen!L205</f>
        <v>Dimension</v>
      </c>
      <c r="E216" s="616"/>
      <c r="F216" s="616"/>
      <c r="G216" s="616"/>
      <c r="H216" s="616"/>
      <c r="I216" s="616"/>
      <c r="J216" s="616"/>
      <c r="K216" s="616"/>
      <c r="L216" s="616"/>
      <c r="M216" s="534"/>
      <c r="N216" s="534"/>
      <c r="O216" s="534"/>
      <c r="P216" s="534"/>
      <c r="Q216" s="520"/>
      <c r="R216" s="521"/>
      <c r="S216" s="520"/>
      <c r="T216" s="521"/>
      <c r="U216" s="520"/>
      <c r="V216" s="535"/>
      <c r="W216" s="535"/>
      <c r="X216" s="535"/>
      <c r="Y216" s="535"/>
      <c r="Z216" s="535"/>
      <c r="AA216" s="535"/>
      <c r="AB216" s="521"/>
      <c r="AC216" s="520"/>
      <c r="AD216" s="521"/>
      <c r="AE216" s="494"/>
      <c r="AF216" s="494"/>
      <c r="AG216" s="494"/>
      <c r="AH216" s="494"/>
      <c r="AI216" s="494"/>
      <c r="AJ216" s="494"/>
      <c r="AK216" s="494"/>
      <c r="AL216" s="494"/>
      <c r="AM216" s="494"/>
      <c r="AN216" s="494"/>
      <c r="AO216" s="494"/>
      <c r="AP216" s="495"/>
      <c r="AQ216" t="b">
        <f>A216=Sprachen!$L$4</f>
        <v>0</v>
      </c>
      <c r="AR216" s="3">
        <f t="shared" ref="AR216:AR234" si="8">COUNTIF(Q216:AB216,"X")</f>
        <v>0</v>
      </c>
      <c r="AS216" t="b">
        <f>O216=Sprachen!$L$4</f>
        <v>0</v>
      </c>
      <c r="AV216" s="481"/>
      <c r="AW216" s="481"/>
      <c r="AX216" s="481"/>
      <c r="AY216" s="481"/>
    </row>
    <row r="217" spans="1:51" x14ac:dyDescent="0.2">
      <c r="A217" s="610"/>
      <c r="B217" s="415"/>
      <c r="C217" s="536"/>
      <c r="D217" s="611" t="str">
        <f>Sprachen!L144</f>
        <v>Function</v>
      </c>
      <c r="E217" s="611"/>
      <c r="F217" s="611"/>
      <c r="G217" s="611"/>
      <c r="H217" s="611"/>
      <c r="I217" s="611"/>
      <c r="J217" s="611"/>
      <c r="K217" s="611"/>
      <c r="L217" s="611"/>
      <c r="M217" s="534"/>
      <c r="N217" s="534"/>
      <c r="O217" s="534"/>
      <c r="P217" s="534"/>
      <c r="Q217" s="525"/>
      <c r="R217" s="527"/>
      <c r="S217" s="525"/>
      <c r="T217" s="527"/>
      <c r="U217" s="525"/>
      <c r="V217" s="526"/>
      <c r="W217" s="526"/>
      <c r="X217" s="526"/>
      <c r="Y217" s="526"/>
      <c r="Z217" s="526"/>
      <c r="AA217" s="526"/>
      <c r="AB217" s="527"/>
      <c r="AC217" s="525"/>
      <c r="AD217" s="527"/>
      <c r="AE217" s="528"/>
      <c r="AF217" s="528"/>
      <c r="AG217" s="528"/>
      <c r="AH217" s="528"/>
      <c r="AI217" s="528"/>
      <c r="AJ217" s="528"/>
      <c r="AK217" s="528"/>
      <c r="AL217" s="528"/>
      <c r="AM217" s="528"/>
      <c r="AN217" s="528"/>
      <c r="AO217" s="528"/>
      <c r="AP217" s="529"/>
      <c r="AQ217" t="b">
        <f>A217=Sprachen!$L$4</f>
        <v>0</v>
      </c>
      <c r="AR217" s="3">
        <f t="shared" si="8"/>
        <v>0</v>
      </c>
      <c r="AS217" t="b">
        <f>O217=Sprachen!$L$4</f>
        <v>0</v>
      </c>
      <c r="AV217" s="481"/>
      <c r="AW217" s="481"/>
      <c r="AX217" s="481"/>
      <c r="AY217" s="481"/>
    </row>
    <row r="218" spans="1:51" x14ac:dyDescent="0.2">
      <c r="A218" s="610"/>
      <c r="B218" s="415"/>
      <c r="C218" s="536"/>
      <c r="D218" s="611" t="str">
        <f>Sprachen!L355</f>
        <v xml:space="preserve">customer acceptance granted </v>
      </c>
      <c r="E218" s="611"/>
      <c r="F218" s="611"/>
      <c r="G218" s="611"/>
      <c r="H218" s="611"/>
      <c r="I218" s="611"/>
      <c r="J218" s="611"/>
      <c r="K218" s="611"/>
      <c r="L218" s="611"/>
      <c r="M218" s="534"/>
      <c r="N218" s="534"/>
      <c r="O218" s="534"/>
      <c r="P218" s="534"/>
      <c r="Q218" s="525"/>
      <c r="R218" s="527"/>
      <c r="S218" s="525"/>
      <c r="T218" s="527"/>
      <c r="U218" s="525"/>
      <c r="V218" s="526"/>
      <c r="W218" s="526"/>
      <c r="X218" s="526"/>
      <c r="Y218" s="526"/>
      <c r="Z218" s="526"/>
      <c r="AA218" s="526"/>
      <c r="AB218" s="527"/>
      <c r="AC218" s="525"/>
      <c r="AD218" s="527"/>
      <c r="AE218" s="528"/>
      <c r="AF218" s="528"/>
      <c r="AG218" s="528"/>
      <c r="AH218" s="528"/>
      <c r="AI218" s="528"/>
      <c r="AJ218" s="528"/>
      <c r="AK218" s="528"/>
      <c r="AL218" s="528"/>
      <c r="AM218" s="528"/>
      <c r="AN218" s="528"/>
      <c r="AO218" s="528"/>
      <c r="AP218" s="529"/>
      <c r="AQ218" t="b">
        <f>A218=Sprachen!$L$4</f>
        <v>0</v>
      </c>
      <c r="AR218" s="3">
        <f t="shared" si="8"/>
        <v>0</v>
      </c>
      <c r="AS218" t="b">
        <f>O218=Sprachen!$L$4</f>
        <v>0</v>
      </c>
      <c r="AV218" s="481"/>
      <c r="AW218" s="481"/>
      <c r="AX218" s="481"/>
      <c r="AY218" s="481"/>
    </row>
    <row r="219" spans="1:51" x14ac:dyDescent="0.2">
      <c r="A219" s="610"/>
      <c r="B219" s="415"/>
      <c r="C219" s="536"/>
      <c r="D219" s="611" t="str">
        <f>Sprachen!L367</f>
        <v>Material</v>
      </c>
      <c r="E219" s="611"/>
      <c r="F219" s="611"/>
      <c r="G219" s="611"/>
      <c r="H219" s="611"/>
      <c r="I219" s="611"/>
      <c r="J219" s="611"/>
      <c r="K219" s="611"/>
      <c r="L219" s="611"/>
      <c r="M219" s="534"/>
      <c r="N219" s="534"/>
      <c r="O219" s="534"/>
      <c r="P219" s="534"/>
      <c r="Q219" s="525"/>
      <c r="R219" s="527"/>
      <c r="S219" s="525"/>
      <c r="T219" s="527"/>
      <c r="U219" s="525"/>
      <c r="V219" s="526"/>
      <c r="W219" s="526"/>
      <c r="X219" s="526"/>
      <c r="Y219" s="526"/>
      <c r="Z219" s="526"/>
      <c r="AA219" s="526"/>
      <c r="AB219" s="527"/>
      <c r="AC219" s="525"/>
      <c r="AD219" s="527"/>
      <c r="AE219" s="528"/>
      <c r="AF219" s="528"/>
      <c r="AG219" s="528"/>
      <c r="AH219" s="528"/>
      <c r="AI219" s="528"/>
      <c r="AJ219" s="528"/>
      <c r="AK219" s="528"/>
      <c r="AL219" s="528"/>
      <c r="AM219" s="528"/>
      <c r="AN219" s="528"/>
      <c r="AO219" s="528"/>
      <c r="AP219" s="529"/>
      <c r="AQ219" t="b">
        <f>A219=Sprachen!$L$4</f>
        <v>0</v>
      </c>
      <c r="AR219" s="3">
        <f t="shared" si="8"/>
        <v>0</v>
      </c>
      <c r="AS219" t="b">
        <f>O219=Sprachen!$L$4</f>
        <v>0</v>
      </c>
      <c r="AV219" s="481"/>
      <c r="AW219" s="481"/>
      <c r="AX219" s="481"/>
      <c r="AY219" s="481"/>
    </row>
    <row r="220" spans="1:51" x14ac:dyDescent="0.2">
      <c r="A220" s="610"/>
      <c r="B220" s="415"/>
      <c r="C220" s="536"/>
      <c r="D220" s="411" t="str">
        <f>Sprachen!L185</f>
        <v>Corrosion</v>
      </c>
      <c r="E220" s="412"/>
      <c r="F220" s="412"/>
      <c r="G220" s="412"/>
      <c r="H220" s="412"/>
      <c r="I220" s="412"/>
      <c r="J220" s="412"/>
      <c r="K220" s="412"/>
      <c r="L220" s="413"/>
      <c r="M220" s="534"/>
      <c r="N220" s="534"/>
      <c r="O220" s="534"/>
      <c r="P220" s="534"/>
      <c r="Q220" s="525"/>
      <c r="R220" s="527"/>
      <c r="S220" s="525"/>
      <c r="T220" s="527"/>
      <c r="U220" s="525"/>
      <c r="V220" s="526"/>
      <c r="W220" s="526"/>
      <c r="X220" s="526"/>
      <c r="Y220" s="526"/>
      <c r="Z220" s="526"/>
      <c r="AA220" s="526"/>
      <c r="AB220" s="527"/>
      <c r="AC220" s="525"/>
      <c r="AD220" s="527"/>
      <c r="AE220" s="528"/>
      <c r="AF220" s="528"/>
      <c r="AG220" s="528"/>
      <c r="AH220" s="528"/>
      <c r="AI220" s="528"/>
      <c r="AJ220" s="528"/>
      <c r="AK220" s="528"/>
      <c r="AL220" s="528"/>
      <c r="AM220" s="528"/>
      <c r="AN220" s="528"/>
      <c r="AO220" s="528"/>
      <c r="AP220" s="529"/>
      <c r="AQ220" t="b">
        <f>A220=Sprachen!$L$4</f>
        <v>0</v>
      </c>
      <c r="AR220" s="3">
        <f t="shared" si="8"/>
        <v>0</v>
      </c>
      <c r="AS220" t="b">
        <f>O220=Sprachen!$L$4</f>
        <v>0</v>
      </c>
      <c r="AV220" s="481"/>
      <c r="AW220" s="481"/>
      <c r="AX220" s="481"/>
      <c r="AY220" s="481"/>
    </row>
    <row r="221" spans="1:51" x14ac:dyDescent="0.2">
      <c r="A221" s="610"/>
      <c r="B221" s="415"/>
      <c r="C221" s="536"/>
      <c r="D221" s="411" t="str">
        <f>Sprachen!L195</f>
        <v>Paint technology</v>
      </c>
      <c r="E221" s="412"/>
      <c r="F221" s="412"/>
      <c r="G221" s="412"/>
      <c r="H221" s="412"/>
      <c r="I221" s="412"/>
      <c r="J221" s="412"/>
      <c r="K221" s="412"/>
      <c r="L221" s="413"/>
      <c r="M221" s="534"/>
      <c r="N221" s="534"/>
      <c r="O221" s="534"/>
      <c r="P221" s="534"/>
      <c r="Q221" s="525"/>
      <c r="R221" s="527"/>
      <c r="S221" s="525"/>
      <c r="T221" s="527"/>
      <c r="U221" s="525"/>
      <c r="V221" s="526"/>
      <c r="W221" s="526"/>
      <c r="X221" s="526"/>
      <c r="Y221" s="526"/>
      <c r="Z221" s="526"/>
      <c r="AA221" s="526"/>
      <c r="AB221" s="527"/>
      <c r="AC221" s="525"/>
      <c r="AD221" s="527"/>
      <c r="AE221" s="528"/>
      <c r="AF221" s="528"/>
      <c r="AG221" s="528"/>
      <c r="AH221" s="528"/>
      <c r="AI221" s="528"/>
      <c r="AJ221" s="528"/>
      <c r="AK221" s="528"/>
      <c r="AL221" s="528"/>
      <c r="AM221" s="528"/>
      <c r="AN221" s="528"/>
      <c r="AO221" s="528"/>
      <c r="AP221" s="529"/>
      <c r="AQ221" t="b">
        <f>A221=Sprachen!$L$4</f>
        <v>0</v>
      </c>
      <c r="AR221" s="3">
        <f t="shared" si="8"/>
        <v>0</v>
      </c>
      <c r="AS221" t="b">
        <f>O221=Sprachen!$L$4</f>
        <v>0</v>
      </c>
      <c r="AV221" s="481"/>
      <c r="AW221" s="481"/>
      <c r="AX221" s="481"/>
      <c r="AY221" s="481"/>
    </row>
    <row r="222" spans="1:51" x14ac:dyDescent="0.2">
      <c r="A222" s="610"/>
      <c r="B222" s="415"/>
      <c r="C222" s="536"/>
      <c r="D222" s="411" t="str">
        <f>Sprachen!L133</f>
        <v>Color</v>
      </c>
      <c r="E222" s="412"/>
      <c r="F222" s="412"/>
      <c r="G222" s="412"/>
      <c r="H222" s="412"/>
      <c r="I222" s="412"/>
      <c r="J222" s="412"/>
      <c r="K222" s="412"/>
      <c r="L222" s="413"/>
      <c r="M222" s="534"/>
      <c r="N222" s="534"/>
      <c r="O222" s="534"/>
      <c r="P222" s="534"/>
      <c r="Q222" s="525"/>
      <c r="R222" s="527"/>
      <c r="S222" s="525"/>
      <c r="T222" s="527"/>
      <c r="U222" s="525"/>
      <c r="V222" s="526"/>
      <c r="W222" s="526"/>
      <c r="X222" s="526"/>
      <c r="Y222" s="526"/>
      <c r="Z222" s="526"/>
      <c r="AA222" s="526"/>
      <c r="AB222" s="527"/>
      <c r="AC222" s="525"/>
      <c r="AD222" s="527"/>
      <c r="AE222" s="528"/>
      <c r="AF222" s="528"/>
      <c r="AG222" s="528"/>
      <c r="AH222" s="528"/>
      <c r="AI222" s="528"/>
      <c r="AJ222" s="528"/>
      <c r="AK222" s="528"/>
      <c r="AL222" s="528"/>
      <c r="AM222" s="528"/>
      <c r="AN222" s="528"/>
      <c r="AO222" s="528"/>
      <c r="AP222" s="529"/>
      <c r="AQ222" t="b">
        <f>A222=Sprachen!$L$4</f>
        <v>0</v>
      </c>
      <c r="AR222" s="3">
        <f t="shared" si="8"/>
        <v>0</v>
      </c>
      <c r="AS222" t="b">
        <f>O222=Sprachen!$L$4</f>
        <v>0</v>
      </c>
      <c r="AV222" s="481"/>
      <c r="AW222" s="481"/>
      <c r="AX222" s="481"/>
      <c r="AY222" s="481"/>
    </row>
    <row r="223" spans="1:51" x14ac:dyDescent="0.2">
      <c r="A223" s="610"/>
      <c r="B223" s="415"/>
      <c r="C223" s="536"/>
      <c r="D223" s="611" t="str">
        <f>Sprachen!L251</f>
        <v>Surface, graining</v>
      </c>
      <c r="E223" s="611"/>
      <c r="F223" s="611"/>
      <c r="G223" s="611"/>
      <c r="H223" s="611"/>
      <c r="I223" s="611"/>
      <c r="J223" s="611"/>
      <c r="K223" s="611"/>
      <c r="L223" s="611"/>
      <c r="M223" s="534"/>
      <c r="N223" s="534"/>
      <c r="O223" s="534"/>
      <c r="P223" s="534"/>
      <c r="Q223" s="525"/>
      <c r="R223" s="527"/>
      <c r="S223" s="525"/>
      <c r="T223" s="527"/>
      <c r="U223" s="525"/>
      <c r="V223" s="526"/>
      <c r="W223" s="526"/>
      <c r="X223" s="526"/>
      <c r="Y223" s="526"/>
      <c r="Z223" s="526"/>
      <c r="AA223" s="526"/>
      <c r="AB223" s="527"/>
      <c r="AC223" s="525"/>
      <c r="AD223" s="527"/>
      <c r="AE223" s="528"/>
      <c r="AF223" s="528"/>
      <c r="AG223" s="528"/>
      <c r="AH223" s="528"/>
      <c r="AI223" s="528"/>
      <c r="AJ223" s="528"/>
      <c r="AK223" s="528"/>
      <c r="AL223" s="528"/>
      <c r="AM223" s="528"/>
      <c r="AN223" s="528"/>
      <c r="AO223" s="528"/>
      <c r="AP223" s="529"/>
      <c r="AQ223" t="b">
        <f>A223=Sprachen!$L$4</f>
        <v>0</v>
      </c>
      <c r="AR223" s="3">
        <f t="shared" si="8"/>
        <v>0</v>
      </c>
      <c r="AS223" t="b">
        <f>O223=Sprachen!$L$4</f>
        <v>0</v>
      </c>
      <c r="AV223" s="481"/>
      <c r="AW223" s="481"/>
      <c r="AX223" s="481"/>
      <c r="AY223" s="481"/>
    </row>
    <row r="224" spans="1:51" x14ac:dyDescent="0.2">
      <c r="A224" s="610"/>
      <c r="B224" s="415"/>
      <c r="C224" s="536"/>
      <c r="D224" s="611" t="str">
        <f>Sprachen!L282</f>
        <v>Process</v>
      </c>
      <c r="E224" s="611"/>
      <c r="F224" s="611"/>
      <c r="G224" s="611"/>
      <c r="H224" s="611"/>
      <c r="I224" s="611"/>
      <c r="J224" s="611"/>
      <c r="K224" s="611"/>
      <c r="L224" s="611"/>
      <c r="M224" s="534"/>
      <c r="N224" s="534"/>
      <c r="O224" s="534"/>
      <c r="P224" s="534"/>
      <c r="Q224" s="525"/>
      <c r="R224" s="527"/>
      <c r="S224" s="525"/>
      <c r="T224" s="527"/>
      <c r="U224" s="525"/>
      <c r="V224" s="526"/>
      <c r="W224" s="526"/>
      <c r="X224" s="526"/>
      <c r="Y224" s="526"/>
      <c r="Z224" s="526"/>
      <c r="AA224" s="526"/>
      <c r="AB224" s="527"/>
      <c r="AC224" s="525"/>
      <c r="AD224" s="527"/>
      <c r="AE224" s="528"/>
      <c r="AF224" s="528"/>
      <c r="AG224" s="528"/>
      <c r="AH224" s="528"/>
      <c r="AI224" s="528"/>
      <c r="AJ224" s="528"/>
      <c r="AK224" s="528"/>
      <c r="AL224" s="528"/>
      <c r="AM224" s="528"/>
      <c r="AN224" s="528"/>
      <c r="AO224" s="528"/>
      <c r="AP224" s="529"/>
      <c r="AQ224" t="b">
        <f>A224=Sprachen!$L$4</f>
        <v>0</v>
      </c>
      <c r="AR224" s="3">
        <f t="shared" si="8"/>
        <v>0</v>
      </c>
      <c r="AS224" t="b">
        <f>O224=Sprachen!$L$4</f>
        <v>0</v>
      </c>
      <c r="AV224" s="481"/>
      <c r="AW224" s="481"/>
      <c r="AX224" s="481"/>
      <c r="AY224" s="481"/>
    </row>
    <row r="225" spans="1:51" x14ac:dyDescent="0.2">
      <c r="A225" s="610"/>
      <c r="B225" s="415"/>
      <c r="C225" s="536"/>
      <c r="D225" s="533"/>
      <c r="E225" s="533"/>
      <c r="F225" s="533"/>
      <c r="G225" s="533"/>
      <c r="H225" s="533"/>
      <c r="I225" s="533"/>
      <c r="J225" s="533"/>
      <c r="K225" s="533"/>
      <c r="L225" s="533"/>
      <c r="M225" s="534"/>
      <c r="N225" s="534"/>
      <c r="O225" s="534"/>
      <c r="P225" s="534"/>
      <c r="Q225" s="525"/>
      <c r="R225" s="527"/>
      <c r="S225" s="525"/>
      <c r="T225" s="527"/>
      <c r="U225" s="525"/>
      <c r="V225" s="526"/>
      <c r="W225" s="526"/>
      <c r="X225" s="526"/>
      <c r="Y225" s="526"/>
      <c r="Z225" s="526"/>
      <c r="AA225" s="526"/>
      <c r="AB225" s="527"/>
      <c r="AC225" s="525"/>
      <c r="AD225" s="527"/>
      <c r="AE225" s="528"/>
      <c r="AF225" s="528"/>
      <c r="AG225" s="528"/>
      <c r="AH225" s="528"/>
      <c r="AI225" s="528"/>
      <c r="AJ225" s="528"/>
      <c r="AK225" s="528"/>
      <c r="AL225" s="528"/>
      <c r="AM225" s="528"/>
      <c r="AN225" s="528"/>
      <c r="AO225" s="528"/>
      <c r="AP225" s="529"/>
      <c r="AQ225" t="b">
        <f>A225=Sprachen!$L$4</f>
        <v>0</v>
      </c>
      <c r="AR225" s="3">
        <f t="shared" si="8"/>
        <v>0</v>
      </c>
      <c r="AS225" t="b">
        <f>O225=Sprachen!$L$4</f>
        <v>0</v>
      </c>
      <c r="AV225" s="481"/>
      <c r="AW225" s="481"/>
      <c r="AX225" s="481"/>
      <c r="AY225" s="481"/>
    </row>
    <row r="226" spans="1:51" x14ac:dyDescent="0.2">
      <c r="A226" s="610"/>
      <c r="B226" s="415"/>
      <c r="C226" s="536"/>
      <c r="D226" s="533"/>
      <c r="E226" s="533"/>
      <c r="F226" s="533"/>
      <c r="G226" s="533"/>
      <c r="H226" s="533"/>
      <c r="I226" s="533"/>
      <c r="J226" s="533"/>
      <c r="K226" s="533"/>
      <c r="L226" s="533"/>
      <c r="M226" s="534"/>
      <c r="N226" s="534"/>
      <c r="O226" s="534"/>
      <c r="P226" s="534"/>
      <c r="Q226" s="525"/>
      <c r="R226" s="527"/>
      <c r="S226" s="525"/>
      <c r="T226" s="527"/>
      <c r="U226" s="525"/>
      <c r="V226" s="526"/>
      <c r="W226" s="526"/>
      <c r="X226" s="526"/>
      <c r="Y226" s="526"/>
      <c r="Z226" s="526"/>
      <c r="AA226" s="526"/>
      <c r="AB226" s="527"/>
      <c r="AC226" s="525"/>
      <c r="AD226" s="527"/>
      <c r="AE226" s="528"/>
      <c r="AF226" s="528"/>
      <c r="AG226" s="528"/>
      <c r="AH226" s="528"/>
      <c r="AI226" s="528"/>
      <c r="AJ226" s="528"/>
      <c r="AK226" s="528"/>
      <c r="AL226" s="528"/>
      <c r="AM226" s="528"/>
      <c r="AN226" s="528"/>
      <c r="AO226" s="528"/>
      <c r="AP226" s="529"/>
      <c r="AQ226" t="b">
        <f>A226=Sprachen!$L$4</f>
        <v>0</v>
      </c>
      <c r="AR226" s="3">
        <f t="shared" si="8"/>
        <v>0</v>
      </c>
      <c r="AS226" t="b">
        <f>O226=Sprachen!$L$4</f>
        <v>0</v>
      </c>
      <c r="AV226" s="481"/>
      <c r="AW226" s="481"/>
      <c r="AX226" s="481"/>
      <c r="AY226" s="481"/>
    </row>
    <row r="227" spans="1:51" x14ac:dyDescent="0.2">
      <c r="A227" s="610"/>
      <c r="B227" s="415"/>
      <c r="C227" s="536"/>
      <c r="D227" s="533"/>
      <c r="E227" s="533"/>
      <c r="F227" s="533"/>
      <c r="G227" s="533"/>
      <c r="H227" s="533"/>
      <c r="I227" s="533"/>
      <c r="J227" s="533"/>
      <c r="K227" s="533"/>
      <c r="L227" s="533"/>
      <c r="M227" s="534"/>
      <c r="N227" s="534"/>
      <c r="O227" s="534"/>
      <c r="P227" s="534"/>
      <c r="Q227" s="525"/>
      <c r="R227" s="527"/>
      <c r="S227" s="525"/>
      <c r="T227" s="527"/>
      <c r="U227" s="525"/>
      <c r="V227" s="526"/>
      <c r="W227" s="526"/>
      <c r="X227" s="526"/>
      <c r="Y227" s="526"/>
      <c r="Z227" s="526"/>
      <c r="AA227" s="526"/>
      <c r="AB227" s="527"/>
      <c r="AC227" s="525"/>
      <c r="AD227" s="527"/>
      <c r="AE227" s="528"/>
      <c r="AF227" s="528"/>
      <c r="AG227" s="528"/>
      <c r="AH227" s="528"/>
      <c r="AI227" s="528"/>
      <c r="AJ227" s="528"/>
      <c r="AK227" s="528"/>
      <c r="AL227" s="528"/>
      <c r="AM227" s="528"/>
      <c r="AN227" s="528"/>
      <c r="AO227" s="528"/>
      <c r="AP227" s="529"/>
      <c r="AQ227" t="b">
        <f>A227=Sprachen!$L$4</f>
        <v>0</v>
      </c>
      <c r="AR227" s="3">
        <f t="shared" si="8"/>
        <v>0</v>
      </c>
      <c r="AS227" t="b">
        <f>O227=Sprachen!$L$4</f>
        <v>0</v>
      </c>
      <c r="AV227" s="481"/>
      <c r="AW227" s="481"/>
      <c r="AX227" s="481"/>
      <c r="AY227" s="481"/>
    </row>
    <row r="228" spans="1:51" x14ac:dyDescent="0.2">
      <c r="A228" s="610"/>
      <c r="B228" s="415"/>
      <c r="C228" s="536"/>
      <c r="D228" s="533"/>
      <c r="E228" s="533"/>
      <c r="F228" s="533"/>
      <c r="G228" s="533"/>
      <c r="H228" s="533"/>
      <c r="I228" s="533"/>
      <c r="J228" s="533"/>
      <c r="K228" s="533"/>
      <c r="L228" s="533"/>
      <c r="M228" s="534"/>
      <c r="N228" s="534"/>
      <c r="O228" s="534"/>
      <c r="P228" s="534"/>
      <c r="Q228" s="525"/>
      <c r="R228" s="527"/>
      <c r="S228" s="525"/>
      <c r="T228" s="527"/>
      <c r="U228" s="525"/>
      <c r="V228" s="526"/>
      <c r="W228" s="526"/>
      <c r="X228" s="526"/>
      <c r="Y228" s="526"/>
      <c r="Z228" s="526"/>
      <c r="AA228" s="526"/>
      <c r="AB228" s="527"/>
      <c r="AC228" s="525"/>
      <c r="AD228" s="527"/>
      <c r="AE228" s="528"/>
      <c r="AF228" s="528"/>
      <c r="AG228" s="528"/>
      <c r="AH228" s="528"/>
      <c r="AI228" s="528"/>
      <c r="AJ228" s="528"/>
      <c r="AK228" s="528"/>
      <c r="AL228" s="528"/>
      <c r="AM228" s="528"/>
      <c r="AN228" s="528"/>
      <c r="AO228" s="528"/>
      <c r="AP228" s="529"/>
      <c r="AQ228" t="b">
        <f>A228=Sprachen!$L$4</f>
        <v>0</v>
      </c>
      <c r="AR228" s="3">
        <f t="shared" si="8"/>
        <v>0</v>
      </c>
      <c r="AS228" t="b">
        <f>O228=Sprachen!$L$4</f>
        <v>0</v>
      </c>
      <c r="AV228" s="481"/>
      <c r="AW228" s="481"/>
      <c r="AX228" s="481"/>
      <c r="AY228" s="481"/>
    </row>
    <row r="229" spans="1:51" x14ac:dyDescent="0.2">
      <c r="A229" s="610"/>
      <c r="B229" s="415"/>
      <c r="C229" s="536"/>
      <c r="D229" s="533"/>
      <c r="E229" s="533"/>
      <c r="F229" s="533"/>
      <c r="G229" s="533"/>
      <c r="H229" s="533"/>
      <c r="I229" s="533"/>
      <c r="J229" s="533"/>
      <c r="K229" s="533"/>
      <c r="L229" s="533"/>
      <c r="M229" s="534"/>
      <c r="N229" s="534"/>
      <c r="O229" s="534"/>
      <c r="P229" s="534"/>
      <c r="Q229" s="525"/>
      <c r="R229" s="527"/>
      <c r="S229" s="525"/>
      <c r="T229" s="527"/>
      <c r="U229" s="525"/>
      <c r="V229" s="526"/>
      <c r="W229" s="526"/>
      <c r="X229" s="526"/>
      <c r="Y229" s="526"/>
      <c r="Z229" s="526"/>
      <c r="AA229" s="526"/>
      <c r="AB229" s="527"/>
      <c r="AC229" s="525"/>
      <c r="AD229" s="527"/>
      <c r="AE229" s="528"/>
      <c r="AF229" s="528"/>
      <c r="AG229" s="528"/>
      <c r="AH229" s="528"/>
      <c r="AI229" s="528"/>
      <c r="AJ229" s="528"/>
      <c r="AK229" s="528"/>
      <c r="AL229" s="528"/>
      <c r="AM229" s="528"/>
      <c r="AN229" s="528"/>
      <c r="AO229" s="528"/>
      <c r="AP229" s="529"/>
      <c r="AQ229" t="b">
        <f>A229=Sprachen!$L$4</f>
        <v>0</v>
      </c>
      <c r="AR229" s="3">
        <f t="shared" si="8"/>
        <v>0</v>
      </c>
      <c r="AS229" t="b">
        <f>O229=Sprachen!$L$4</f>
        <v>0</v>
      </c>
      <c r="AV229" s="481"/>
      <c r="AW229" s="481"/>
      <c r="AX229" s="481"/>
      <c r="AY229" s="481"/>
    </row>
    <row r="230" spans="1:51" x14ac:dyDescent="0.2">
      <c r="A230" s="610"/>
      <c r="B230" s="415"/>
      <c r="C230" s="536"/>
      <c r="D230" s="533"/>
      <c r="E230" s="533"/>
      <c r="F230" s="533"/>
      <c r="G230" s="533"/>
      <c r="H230" s="533"/>
      <c r="I230" s="533"/>
      <c r="J230" s="533"/>
      <c r="K230" s="533"/>
      <c r="L230" s="533"/>
      <c r="M230" s="534"/>
      <c r="N230" s="534"/>
      <c r="O230" s="534"/>
      <c r="P230" s="534"/>
      <c r="Q230" s="525"/>
      <c r="R230" s="527"/>
      <c r="S230" s="525"/>
      <c r="T230" s="527"/>
      <c r="U230" s="525"/>
      <c r="V230" s="526"/>
      <c r="W230" s="526"/>
      <c r="X230" s="526"/>
      <c r="Y230" s="526"/>
      <c r="Z230" s="526"/>
      <c r="AA230" s="526"/>
      <c r="AB230" s="527"/>
      <c r="AC230" s="525"/>
      <c r="AD230" s="527"/>
      <c r="AE230" s="528"/>
      <c r="AF230" s="528"/>
      <c r="AG230" s="528"/>
      <c r="AH230" s="528"/>
      <c r="AI230" s="528"/>
      <c r="AJ230" s="528"/>
      <c r="AK230" s="528"/>
      <c r="AL230" s="528"/>
      <c r="AM230" s="528"/>
      <c r="AN230" s="528"/>
      <c r="AO230" s="528"/>
      <c r="AP230" s="529"/>
      <c r="AQ230" t="b">
        <f>A230=Sprachen!$L$4</f>
        <v>0</v>
      </c>
      <c r="AR230" s="3">
        <f t="shared" si="8"/>
        <v>0</v>
      </c>
      <c r="AS230" t="b">
        <f>O230=Sprachen!$L$4</f>
        <v>0</v>
      </c>
      <c r="AV230" s="481"/>
      <c r="AW230" s="481"/>
      <c r="AX230" s="481"/>
      <c r="AY230" s="481"/>
    </row>
    <row r="231" spans="1:51" x14ac:dyDescent="0.2">
      <c r="A231" s="610"/>
      <c r="B231" s="415"/>
      <c r="C231" s="536"/>
      <c r="D231" s="533"/>
      <c r="E231" s="533"/>
      <c r="F231" s="533"/>
      <c r="G231" s="533"/>
      <c r="H231" s="533"/>
      <c r="I231" s="533"/>
      <c r="J231" s="533"/>
      <c r="K231" s="533"/>
      <c r="L231" s="533"/>
      <c r="M231" s="534"/>
      <c r="N231" s="534"/>
      <c r="O231" s="534"/>
      <c r="P231" s="534"/>
      <c r="Q231" s="525"/>
      <c r="R231" s="527"/>
      <c r="S231" s="525"/>
      <c r="T231" s="527"/>
      <c r="U231" s="525"/>
      <c r="V231" s="526"/>
      <c r="W231" s="526"/>
      <c r="X231" s="526"/>
      <c r="Y231" s="526"/>
      <c r="Z231" s="526"/>
      <c r="AA231" s="526"/>
      <c r="AB231" s="527"/>
      <c r="AC231" s="525"/>
      <c r="AD231" s="527"/>
      <c r="AE231" s="528"/>
      <c r="AF231" s="528"/>
      <c r="AG231" s="528"/>
      <c r="AH231" s="528"/>
      <c r="AI231" s="528"/>
      <c r="AJ231" s="528"/>
      <c r="AK231" s="528"/>
      <c r="AL231" s="528"/>
      <c r="AM231" s="528"/>
      <c r="AN231" s="528"/>
      <c r="AO231" s="528"/>
      <c r="AP231" s="529"/>
      <c r="AQ231" t="b">
        <f>A231=Sprachen!$L$4</f>
        <v>0</v>
      </c>
      <c r="AR231" s="3">
        <f t="shared" si="8"/>
        <v>0</v>
      </c>
      <c r="AS231" t="b">
        <f>O231=Sprachen!$L$4</f>
        <v>0</v>
      </c>
      <c r="AV231" s="481"/>
      <c r="AW231" s="481"/>
      <c r="AX231" s="481"/>
      <c r="AY231" s="481"/>
    </row>
    <row r="232" spans="1:51" x14ac:dyDescent="0.2">
      <c r="A232" s="610"/>
      <c r="B232" s="415"/>
      <c r="C232" s="536"/>
      <c r="D232" s="533"/>
      <c r="E232" s="533"/>
      <c r="F232" s="533"/>
      <c r="G232" s="533"/>
      <c r="H232" s="533"/>
      <c r="I232" s="533"/>
      <c r="J232" s="533"/>
      <c r="K232" s="533"/>
      <c r="L232" s="533"/>
      <c r="M232" s="534"/>
      <c r="N232" s="534"/>
      <c r="O232" s="534"/>
      <c r="P232" s="534"/>
      <c r="Q232" s="525"/>
      <c r="R232" s="527"/>
      <c r="S232" s="525"/>
      <c r="T232" s="527"/>
      <c r="U232" s="525"/>
      <c r="V232" s="526"/>
      <c r="W232" s="526"/>
      <c r="X232" s="526"/>
      <c r="Y232" s="526"/>
      <c r="Z232" s="526"/>
      <c r="AA232" s="526"/>
      <c r="AB232" s="527"/>
      <c r="AC232" s="525"/>
      <c r="AD232" s="527"/>
      <c r="AE232" s="528"/>
      <c r="AF232" s="528"/>
      <c r="AG232" s="528"/>
      <c r="AH232" s="528"/>
      <c r="AI232" s="528"/>
      <c r="AJ232" s="528"/>
      <c r="AK232" s="528"/>
      <c r="AL232" s="528"/>
      <c r="AM232" s="528"/>
      <c r="AN232" s="528"/>
      <c r="AO232" s="528"/>
      <c r="AP232" s="529"/>
      <c r="AQ232" t="b">
        <f>A232=Sprachen!$L$4</f>
        <v>0</v>
      </c>
      <c r="AR232" s="3">
        <f t="shared" si="8"/>
        <v>0</v>
      </c>
      <c r="AS232" t="b">
        <f>O232=Sprachen!$L$4</f>
        <v>0</v>
      </c>
      <c r="AV232" s="481"/>
      <c r="AW232" s="481"/>
      <c r="AX232" s="481"/>
      <c r="AY232" s="481"/>
    </row>
    <row r="233" spans="1:51" x14ac:dyDescent="0.2">
      <c r="A233" s="610"/>
      <c r="B233" s="415"/>
      <c r="C233" s="536"/>
      <c r="D233" s="533"/>
      <c r="E233" s="533"/>
      <c r="F233" s="533"/>
      <c r="G233" s="533"/>
      <c r="H233" s="533"/>
      <c r="I233" s="533"/>
      <c r="J233" s="533"/>
      <c r="K233" s="533"/>
      <c r="L233" s="533"/>
      <c r="M233" s="534"/>
      <c r="N233" s="534"/>
      <c r="O233" s="534"/>
      <c r="P233" s="534"/>
      <c r="Q233" s="525"/>
      <c r="R233" s="527"/>
      <c r="S233" s="525"/>
      <c r="T233" s="527"/>
      <c r="U233" s="525"/>
      <c r="V233" s="526"/>
      <c r="W233" s="526"/>
      <c r="X233" s="526"/>
      <c r="Y233" s="526"/>
      <c r="Z233" s="526"/>
      <c r="AA233" s="526"/>
      <c r="AB233" s="527"/>
      <c r="AC233" s="525"/>
      <c r="AD233" s="527"/>
      <c r="AE233" s="528"/>
      <c r="AF233" s="528"/>
      <c r="AG233" s="528"/>
      <c r="AH233" s="528"/>
      <c r="AI233" s="528"/>
      <c r="AJ233" s="528"/>
      <c r="AK233" s="528"/>
      <c r="AL233" s="528"/>
      <c r="AM233" s="528"/>
      <c r="AN233" s="528"/>
      <c r="AO233" s="528"/>
      <c r="AP233" s="529"/>
      <c r="AQ233" t="b">
        <f>A233=Sprachen!$L$4</f>
        <v>0</v>
      </c>
      <c r="AR233" s="3">
        <f t="shared" si="8"/>
        <v>0</v>
      </c>
      <c r="AS233" t="b">
        <f>O233=Sprachen!$L$4</f>
        <v>0</v>
      </c>
      <c r="AV233" s="481"/>
      <c r="AW233" s="481"/>
      <c r="AX233" s="481"/>
      <c r="AY233" s="481"/>
    </row>
    <row r="234" spans="1:51" ht="15" thickBot="1" x14ac:dyDescent="0.25">
      <c r="A234" s="617"/>
      <c r="B234" s="444"/>
      <c r="C234" s="555"/>
      <c r="D234" s="540"/>
      <c r="E234" s="540"/>
      <c r="F234" s="540"/>
      <c r="G234" s="540"/>
      <c r="H234" s="540"/>
      <c r="I234" s="540"/>
      <c r="J234" s="540"/>
      <c r="K234" s="540"/>
      <c r="L234" s="540"/>
      <c r="M234" s="553"/>
      <c r="N234" s="553"/>
      <c r="O234" s="553"/>
      <c r="P234" s="553"/>
      <c r="Q234" s="489"/>
      <c r="R234" s="490"/>
      <c r="S234" s="489"/>
      <c r="T234" s="490"/>
      <c r="U234" s="489"/>
      <c r="V234" s="522"/>
      <c r="W234" s="522"/>
      <c r="X234" s="522"/>
      <c r="Y234" s="522"/>
      <c r="Z234" s="522"/>
      <c r="AA234" s="522"/>
      <c r="AB234" s="490"/>
      <c r="AC234" s="489"/>
      <c r="AD234" s="490"/>
      <c r="AE234" s="523"/>
      <c r="AF234" s="523"/>
      <c r="AG234" s="523"/>
      <c r="AH234" s="523"/>
      <c r="AI234" s="523"/>
      <c r="AJ234" s="523"/>
      <c r="AK234" s="523"/>
      <c r="AL234" s="523"/>
      <c r="AM234" s="523"/>
      <c r="AN234" s="523"/>
      <c r="AO234" s="523"/>
      <c r="AP234" s="524"/>
      <c r="AQ234" t="b">
        <f>A234=Sprachen!$L$4</f>
        <v>0</v>
      </c>
      <c r="AR234" s="3">
        <f t="shared" si="8"/>
        <v>0</v>
      </c>
      <c r="AS234" t="b">
        <f>O234=Sprachen!$L$4</f>
        <v>0</v>
      </c>
      <c r="AV234" s="481"/>
      <c r="AW234" s="481"/>
      <c r="AX234" s="481"/>
      <c r="AY234" s="481"/>
    </row>
    <row r="235" spans="1:51" ht="15.75" customHeight="1" thickTop="1" thickBot="1" x14ac:dyDescent="0.25">
      <c r="A235" s="191"/>
      <c r="B235" s="261"/>
      <c r="C235" s="620" t="str">
        <f>Sprachen!L376</f>
        <v>Interface components and auxiliary materials to be made available</v>
      </c>
      <c r="D235" s="620"/>
      <c r="E235" s="620"/>
      <c r="F235" s="620"/>
      <c r="G235" s="620"/>
      <c r="H235" s="620"/>
      <c r="I235" s="620"/>
      <c r="J235" s="620"/>
      <c r="K235" s="620"/>
      <c r="L235" s="620"/>
      <c r="M235" s="620"/>
      <c r="N235" s="620"/>
      <c r="O235" s="620"/>
      <c r="P235" s="620"/>
      <c r="Q235" s="620"/>
      <c r="R235" s="620"/>
      <c r="S235" s="620"/>
      <c r="T235" s="620"/>
      <c r="U235" s="620"/>
      <c r="V235" s="620"/>
      <c r="W235" s="620"/>
      <c r="X235" s="620"/>
      <c r="Y235" s="620"/>
      <c r="Z235" s="620"/>
      <c r="AA235" s="620"/>
      <c r="AB235" s="620"/>
      <c r="AC235" s="620"/>
      <c r="AD235" s="620"/>
      <c r="AE235" s="620"/>
      <c r="AF235" s="620"/>
      <c r="AG235" s="620"/>
      <c r="AH235" s="620"/>
      <c r="AI235" s="620"/>
      <c r="AJ235" s="620"/>
      <c r="AK235" s="620"/>
      <c r="AL235" s="620"/>
      <c r="AM235" s="620"/>
      <c r="AN235" s="620"/>
      <c r="AO235" s="620"/>
      <c r="AP235" s="621"/>
      <c r="AV235" s="20"/>
      <c r="AW235" s="20"/>
      <c r="AX235" s="20"/>
      <c r="AY235" s="20"/>
    </row>
    <row r="236" spans="1:51" s="5" customFormat="1" ht="15.75" customHeight="1" thickTop="1" thickBot="1" x14ac:dyDescent="0.25">
      <c r="A236" s="191"/>
      <c r="B236" s="261"/>
      <c r="C236" s="298" t="str">
        <f>Sprachen!L365</f>
        <v>To be provided by the organization</v>
      </c>
      <c r="D236" s="299"/>
      <c r="E236" s="299"/>
      <c r="F236" s="299"/>
      <c r="G236" s="299"/>
      <c r="H236" s="299"/>
      <c r="I236" s="299"/>
      <c r="J236" s="299"/>
      <c r="K236" s="299"/>
      <c r="L236" s="299"/>
      <c r="M236" s="299"/>
      <c r="N236" s="299"/>
      <c r="O236" s="299"/>
      <c r="P236" s="299"/>
      <c r="Q236" s="299"/>
      <c r="R236" s="299"/>
      <c r="S236" s="299"/>
      <c r="T236" s="299"/>
      <c r="U236" s="264" t="str">
        <f>Sprachen!L158</f>
        <v>Use Appendix for list of all relevant part numbers if necessary</v>
      </c>
      <c r="V236" s="264"/>
      <c r="W236" s="264"/>
      <c r="X236" s="264"/>
      <c r="Y236" s="264"/>
      <c r="Z236" s="264"/>
      <c r="AA236" s="264"/>
      <c r="AB236" s="264"/>
      <c r="AC236" s="264"/>
      <c r="AD236" s="264"/>
      <c r="AE236" s="264"/>
      <c r="AF236" s="264"/>
      <c r="AG236" s="264"/>
      <c r="AH236" s="264"/>
      <c r="AI236" s="264"/>
      <c r="AJ236" s="264"/>
      <c r="AK236" s="264"/>
      <c r="AL236" s="264"/>
      <c r="AM236" s="264"/>
      <c r="AN236" s="264"/>
      <c r="AO236" s="264"/>
      <c r="AP236" s="265"/>
      <c r="AR236" s="6"/>
    </row>
    <row r="237" spans="1:51" s="5" customFormat="1" ht="21.75" customHeight="1" thickBot="1" x14ac:dyDescent="0.25">
      <c r="A237" s="266"/>
      <c r="B237" s="267"/>
      <c r="C237" s="243" t="str">
        <f>Sprachen!L65</f>
        <v>Name</v>
      </c>
      <c r="D237" s="244"/>
      <c r="E237" s="244"/>
      <c r="F237" s="244"/>
      <c r="G237" s="244"/>
      <c r="H237" s="244"/>
      <c r="I237" s="244"/>
      <c r="J237" s="244"/>
      <c r="K237" s="245"/>
      <c r="L237" s="243" t="str">
        <f>Sprachen!L304</f>
        <v>Part Number</v>
      </c>
      <c r="M237" s="244"/>
      <c r="N237" s="244"/>
      <c r="O237" s="244"/>
      <c r="P237" s="245"/>
      <c r="Q237" s="618" t="str">
        <f>Sprachen!L361</f>
        <v>Version / Date</v>
      </c>
      <c r="R237" s="618"/>
      <c r="S237" s="618"/>
      <c r="T237" s="618"/>
      <c r="U237" s="618" t="str">
        <f>Sprachen!L70</f>
        <v>Date of provision</v>
      </c>
      <c r="V237" s="618"/>
      <c r="W237" s="618"/>
      <c r="X237" s="618"/>
      <c r="Y237" s="618"/>
      <c r="Z237" s="618" t="str">
        <f>Sprachen!L69</f>
        <v>Duration of provision</v>
      </c>
      <c r="AA237" s="618"/>
      <c r="AB237" s="618"/>
      <c r="AC237" s="618"/>
      <c r="AD237" s="618"/>
      <c r="AE237" s="618"/>
      <c r="AF237" s="618"/>
      <c r="AG237" s="618" t="str">
        <f>Sprachen!L179</f>
        <v>Comment</v>
      </c>
      <c r="AH237" s="618"/>
      <c r="AI237" s="618"/>
      <c r="AJ237" s="618"/>
      <c r="AK237" s="618"/>
      <c r="AL237" s="618"/>
      <c r="AM237" s="618"/>
      <c r="AN237" s="618"/>
      <c r="AO237" s="618"/>
      <c r="AP237" s="619"/>
      <c r="AR237" s="6"/>
    </row>
    <row r="238" spans="1:51" s="5" customFormat="1" ht="15.75" customHeight="1" x14ac:dyDescent="0.2">
      <c r="A238" s="268"/>
      <c r="B238" s="269"/>
      <c r="C238" s="625"/>
      <c r="D238" s="625"/>
      <c r="E238" s="625"/>
      <c r="F238" s="625"/>
      <c r="G238" s="625"/>
      <c r="H238" s="625"/>
      <c r="I238" s="625"/>
      <c r="J238" s="625"/>
      <c r="K238" s="625"/>
      <c r="L238" s="626"/>
      <c r="M238" s="626"/>
      <c r="N238" s="626"/>
      <c r="O238" s="626"/>
      <c r="P238" s="626"/>
      <c r="Q238" s="625"/>
      <c r="R238" s="625"/>
      <c r="S238" s="625"/>
      <c r="T238" s="625"/>
      <c r="U238" s="625"/>
      <c r="V238" s="625"/>
      <c r="W238" s="625"/>
      <c r="X238" s="625"/>
      <c r="Y238" s="625"/>
      <c r="Z238" s="625"/>
      <c r="AA238" s="625"/>
      <c r="AB238" s="625"/>
      <c r="AC238" s="625"/>
      <c r="AD238" s="625"/>
      <c r="AE238" s="625"/>
      <c r="AF238" s="625"/>
      <c r="AG238" s="625"/>
      <c r="AH238" s="625"/>
      <c r="AI238" s="625"/>
      <c r="AJ238" s="625"/>
      <c r="AK238" s="625"/>
      <c r="AL238" s="625"/>
      <c r="AM238" s="625"/>
      <c r="AN238" s="625"/>
      <c r="AO238" s="625"/>
      <c r="AP238" s="627"/>
      <c r="AQ238" s="5">
        <f>COUNTA(C238:AP238)</f>
        <v>0</v>
      </c>
      <c r="AR238" s="6"/>
    </row>
    <row r="239" spans="1:51" s="5" customFormat="1" ht="15.75" customHeight="1" x14ac:dyDescent="0.2">
      <c r="A239" s="268"/>
      <c r="B239" s="269"/>
      <c r="C239" s="622"/>
      <c r="D239" s="622"/>
      <c r="E239" s="622"/>
      <c r="F239" s="622"/>
      <c r="G239" s="622"/>
      <c r="H239" s="622"/>
      <c r="I239" s="622"/>
      <c r="J239" s="622"/>
      <c r="K239" s="622"/>
      <c r="L239" s="623"/>
      <c r="M239" s="623"/>
      <c r="N239" s="623"/>
      <c r="O239" s="623"/>
      <c r="P239" s="623"/>
      <c r="Q239" s="622"/>
      <c r="R239" s="622"/>
      <c r="S239" s="622"/>
      <c r="T239" s="622"/>
      <c r="U239" s="622"/>
      <c r="V239" s="622"/>
      <c r="W239" s="622"/>
      <c r="X239" s="622"/>
      <c r="Y239" s="622"/>
      <c r="Z239" s="622"/>
      <c r="AA239" s="622"/>
      <c r="AB239" s="622"/>
      <c r="AC239" s="622"/>
      <c r="AD239" s="622"/>
      <c r="AE239" s="622"/>
      <c r="AF239" s="622"/>
      <c r="AG239" s="622"/>
      <c r="AH239" s="622"/>
      <c r="AI239" s="622"/>
      <c r="AJ239" s="622"/>
      <c r="AK239" s="622"/>
      <c r="AL239" s="622"/>
      <c r="AM239" s="622"/>
      <c r="AN239" s="622"/>
      <c r="AO239" s="622"/>
      <c r="AP239" s="624"/>
      <c r="AQ239" s="5">
        <f t="shared" ref="AQ239:AQ244" si="9">COUNTA(C239:AP239)</f>
        <v>0</v>
      </c>
      <c r="AR239" s="6"/>
    </row>
    <row r="240" spans="1:51" s="5" customFormat="1" ht="15.75" customHeight="1" x14ac:dyDescent="0.2">
      <c r="A240" s="268"/>
      <c r="B240" s="269"/>
      <c r="C240" s="622"/>
      <c r="D240" s="622"/>
      <c r="E240" s="622"/>
      <c r="F240" s="622"/>
      <c r="G240" s="622"/>
      <c r="H240" s="622"/>
      <c r="I240" s="622"/>
      <c r="J240" s="622"/>
      <c r="K240" s="622"/>
      <c r="L240" s="623"/>
      <c r="M240" s="623"/>
      <c r="N240" s="623"/>
      <c r="O240" s="623"/>
      <c r="P240" s="623"/>
      <c r="Q240" s="622"/>
      <c r="R240" s="622"/>
      <c r="S240" s="622"/>
      <c r="T240" s="622"/>
      <c r="U240" s="622"/>
      <c r="V240" s="622"/>
      <c r="W240" s="622"/>
      <c r="X240" s="622"/>
      <c r="Y240" s="622"/>
      <c r="Z240" s="622"/>
      <c r="AA240" s="622"/>
      <c r="AB240" s="622"/>
      <c r="AC240" s="622"/>
      <c r="AD240" s="622"/>
      <c r="AE240" s="622"/>
      <c r="AF240" s="622"/>
      <c r="AG240" s="622"/>
      <c r="AH240" s="622"/>
      <c r="AI240" s="622"/>
      <c r="AJ240" s="622"/>
      <c r="AK240" s="622"/>
      <c r="AL240" s="622"/>
      <c r="AM240" s="622"/>
      <c r="AN240" s="622"/>
      <c r="AO240" s="622"/>
      <c r="AP240" s="624"/>
      <c r="AQ240" s="5">
        <f t="shared" si="9"/>
        <v>0</v>
      </c>
      <c r="AR240" s="6"/>
    </row>
    <row r="241" spans="1:51" s="5" customFormat="1" ht="15.75" customHeight="1" x14ac:dyDescent="0.2">
      <c r="A241" s="268"/>
      <c r="B241" s="269"/>
      <c r="C241" s="622"/>
      <c r="D241" s="622"/>
      <c r="E241" s="622"/>
      <c r="F241" s="622"/>
      <c r="G241" s="622"/>
      <c r="H241" s="622"/>
      <c r="I241" s="622"/>
      <c r="J241" s="622"/>
      <c r="K241" s="622"/>
      <c r="L241" s="623"/>
      <c r="M241" s="623"/>
      <c r="N241" s="623"/>
      <c r="O241" s="623"/>
      <c r="P241" s="623"/>
      <c r="Q241" s="622"/>
      <c r="R241" s="622"/>
      <c r="S241" s="622"/>
      <c r="T241" s="622"/>
      <c r="U241" s="622"/>
      <c r="V241" s="622"/>
      <c r="W241" s="622"/>
      <c r="X241" s="622"/>
      <c r="Y241" s="622"/>
      <c r="Z241" s="622"/>
      <c r="AA241" s="622"/>
      <c r="AB241" s="622"/>
      <c r="AC241" s="622"/>
      <c r="AD241" s="622"/>
      <c r="AE241" s="622"/>
      <c r="AF241" s="622"/>
      <c r="AG241" s="622"/>
      <c r="AH241" s="622"/>
      <c r="AI241" s="622"/>
      <c r="AJ241" s="622"/>
      <c r="AK241" s="622"/>
      <c r="AL241" s="622"/>
      <c r="AM241" s="622"/>
      <c r="AN241" s="622"/>
      <c r="AO241" s="622"/>
      <c r="AP241" s="624"/>
      <c r="AQ241" s="5">
        <f t="shared" si="9"/>
        <v>0</v>
      </c>
      <c r="AR241" s="6"/>
    </row>
    <row r="242" spans="1:51" s="5" customFormat="1" ht="15.75" customHeight="1" x14ac:dyDescent="0.2">
      <c r="A242" s="268"/>
      <c r="B242" s="269"/>
      <c r="C242" s="622"/>
      <c r="D242" s="622"/>
      <c r="E242" s="622"/>
      <c r="F242" s="622"/>
      <c r="G242" s="622"/>
      <c r="H242" s="622"/>
      <c r="I242" s="622"/>
      <c r="J242" s="622"/>
      <c r="K242" s="622"/>
      <c r="L242" s="623"/>
      <c r="M242" s="623"/>
      <c r="N242" s="623"/>
      <c r="O242" s="623"/>
      <c r="P242" s="623"/>
      <c r="Q242" s="622"/>
      <c r="R242" s="622"/>
      <c r="S242" s="622"/>
      <c r="T242" s="622"/>
      <c r="U242" s="622"/>
      <c r="V242" s="622"/>
      <c r="W242" s="622"/>
      <c r="X242" s="622"/>
      <c r="Y242" s="622"/>
      <c r="Z242" s="622"/>
      <c r="AA242" s="622"/>
      <c r="AB242" s="622"/>
      <c r="AC242" s="622"/>
      <c r="AD242" s="622"/>
      <c r="AE242" s="622"/>
      <c r="AF242" s="622"/>
      <c r="AG242" s="622"/>
      <c r="AH242" s="622"/>
      <c r="AI242" s="622"/>
      <c r="AJ242" s="622"/>
      <c r="AK242" s="622"/>
      <c r="AL242" s="622"/>
      <c r="AM242" s="622"/>
      <c r="AN242" s="622"/>
      <c r="AO242" s="622"/>
      <c r="AP242" s="624"/>
      <c r="AQ242" s="5">
        <f t="shared" si="9"/>
        <v>0</v>
      </c>
      <c r="AR242" s="6"/>
    </row>
    <row r="243" spans="1:51" s="5" customFormat="1" ht="15.75" customHeight="1" x14ac:dyDescent="0.2">
      <c r="A243" s="268"/>
      <c r="B243" s="269"/>
      <c r="C243" s="622"/>
      <c r="D243" s="622"/>
      <c r="E243" s="622"/>
      <c r="F243" s="622"/>
      <c r="G243" s="622"/>
      <c r="H243" s="622"/>
      <c r="I243" s="622"/>
      <c r="J243" s="622"/>
      <c r="K243" s="622"/>
      <c r="L243" s="623"/>
      <c r="M243" s="623"/>
      <c r="N243" s="623"/>
      <c r="O243" s="623"/>
      <c r="P243" s="623"/>
      <c r="Q243" s="622"/>
      <c r="R243" s="622"/>
      <c r="S243" s="622"/>
      <c r="T243" s="622"/>
      <c r="U243" s="622"/>
      <c r="V243" s="622"/>
      <c r="W243" s="622"/>
      <c r="X243" s="622"/>
      <c r="Y243" s="622"/>
      <c r="Z243" s="622"/>
      <c r="AA243" s="622"/>
      <c r="AB243" s="622"/>
      <c r="AC243" s="622"/>
      <c r="AD243" s="622"/>
      <c r="AE243" s="622"/>
      <c r="AF243" s="622"/>
      <c r="AG243" s="622"/>
      <c r="AH243" s="622"/>
      <c r="AI243" s="622"/>
      <c r="AJ243" s="622"/>
      <c r="AK243" s="622"/>
      <c r="AL243" s="622"/>
      <c r="AM243" s="622"/>
      <c r="AN243" s="622"/>
      <c r="AO243" s="622"/>
      <c r="AP243" s="624"/>
      <c r="AQ243" s="5">
        <f t="shared" si="9"/>
        <v>0</v>
      </c>
      <c r="AR243" s="6"/>
    </row>
    <row r="244" spans="1:51" s="5" customFormat="1" ht="15.75" customHeight="1" thickBot="1" x14ac:dyDescent="0.25">
      <c r="A244" s="270"/>
      <c r="B244" s="271"/>
      <c r="C244" s="628"/>
      <c r="D244" s="628"/>
      <c r="E244" s="628"/>
      <c r="F244" s="628"/>
      <c r="G244" s="628"/>
      <c r="H244" s="628"/>
      <c r="I244" s="628"/>
      <c r="J244" s="628"/>
      <c r="K244" s="628"/>
      <c r="L244" s="629"/>
      <c r="M244" s="629"/>
      <c r="N244" s="629"/>
      <c r="O244" s="629"/>
      <c r="P244" s="629"/>
      <c r="Q244" s="628"/>
      <c r="R244" s="628"/>
      <c r="S244" s="628"/>
      <c r="T244" s="628"/>
      <c r="U244" s="628"/>
      <c r="V244" s="628"/>
      <c r="W244" s="628"/>
      <c r="X244" s="628"/>
      <c r="Y244" s="628"/>
      <c r="Z244" s="628"/>
      <c r="AA244" s="628"/>
      <c r="AB244" s="628"/>
      <c r="AC244" s="628"/>
      <c r="AD244" s="628"/>
      <c r="AE244" s="628"/>
      <c r="AF244" s="628"/>
      <c r="AG244" s="628"/>
      <c r="AH244" s="628"/>
      <c r="AI244" s="628"/>
      <c r="AJ244" s="628"/>
      <c r="AK244" s="628"/>
      <c r="AL244" s="628"/>
      <c r="AM244" s="628"/>
      <c r="AN244" s="628"/>
      <c r="AO244" s="628"/>
      <c r="AP244" s="630"/>
      <c r="AQ244" s="5">
        <f t="shared" si="9"/>
        <v>0</v>
      </c>
      <c r="AR244" s="6"/>
    </row>
    <row r="245" spans="1:51" s="5" customFormat="1" ht="15.75" customHeight="1" thickTop="1" thickBot="1" x14ac:dyDescent="0.25">
      <c r="A245" s="191"/>
      <c r="B245" s="261"/>
      <c r="C245" s="298" t="str">
        <f>Sprachen!L363</f>
        <v>To be provided by the customer</v>
      </c>
      <c r="D245" s="299"/>
      <c r="E245" s="299"/>
      <c r="F245" s="299"/>
      <c r="G245" s="299"/>
      <c r="H245" s="299"/>
      <c r="I245" s="299"/>
      <c r="J245" s="299"/>
      <c r="K245" s="299"/>
      <c r="L245" s="299"/>
      <c r="M245" s="299"/>
      <c r="N245" s="299"/>
      <c r="O245" s="299"/>
      <c r="P245" s="299"/>
      <c r="Q245" s="299"/>
      <c r="R245" s="299"/>
      <c r="S245" s="299"/>
      <c r="T245" s="299"/>
      <c r="U245" s="264" t="str">
        <f>Sprachen!L158</f>
        <v>Use Appendix for list of all relevant part numbers if necessary</v>
      </c>
      <c r="V245" s="264"/>
      <c r="W245" s="264"/>
      <c r="X245" s="264"/>
      <c r="Y245" s="264"/>
      <c r="Z245" s="264"/>
      <c r="AA245" s="264"/>
      <c r="AB245" s="264"/>
      <c r="AC245" s="264"/>
      <c r="AD245" s="264"/>
      <c r="AE245" s="264"/>
      <c r="AF245" s="264"/>
      <c r="AG245" s="264"/>
      <c r="AH245" s="264"/>
      <c r="AI245" s="264"/>
      <c r="AJ245" s="264"/>
      <c r="AK245" s="264"/>
      <c r="AL245" s="264"/>
      <c r="AM245" s="264"/>
      <c r="AN245" s="264"/>
      <c r="AO245" s="264"/>
      <c r="AP245" s="265"/>
      <c r="AR245" s="6"/>
    </row>
    <row r="246" spans="1:51" s="5" customFormat="1" ht="21.75" customHeight="1" thickBot="1" x14ac:dyDescent="0.25">
      <c r="A246" s="266"/>
      <c r="B246" s="267"/>
      <c r="C246" s="243" t="str">
        <f>Sprachen!L65</f>
        <v>Name</v>
      </c>
      <c r="D246" s="244"/>
      <c r="E246" s="244"/>
      <c r="F246" s="244"/>
      <c r="G246" s="244"/>
      <c r="H246" s="244"/>
      <c r="I246" s="244"/>
      <c r="J246" s="244"/>
      <c r="K246" s="245"/>
      <c r="L246" s="243" t="str">
        <f>Sprachen!L304</f>
        <v>Part Number</v>
      </c>
      <c r="M246" s="244"/>
      <c r="N246" s="244"/>
      <c r="O246" s="244"/>
      <c r="P246" s="245"/>
      <c r="Q246" s="618" t="str">
        <f>Sprachen!L361</f>
        <v>Version / Date</v>
      </c>
      <c r="R246" s="618"/>
      <c r="S246" s="618"/>
      <c r="T246" s="618"/>
      <c r="U246" s="618" t="str">
        <f>Sprachen!L70</f>
        <v>Date of provision</v>
      </c>
      <c r="V246" s="618"/>
      <c r="W246" s="618"/>
      <c r="X246" s="618"/>
      <c r="Y246" s="618"/>
      <c r="Z246" s="618" t="str">
        <f>Sprachen!L69</f>
        <v>Duration of provision</v>
      </c>
      <c r="AA246" s="618"/>
      <c r="AB246" s="618"/>
      <c r="AC246" s="618"/>
      <c r="AD246" s="618"/>
      <c r="AE246" s="618"/>
      <c r="AF246" s="618"/>
      <c r="AG246" s="618" t="str">
        <f>Sprachen!L179</f>
        <v>Comment</v>
      </c>
      <c r="AH246" s="618"/>
      <c r="AI246" s="618"/>
      <c r="AJ246" s="618"/>
      <c r="AK246" s="618"/>
      <c r="AL246" s="618"/>
      <c r="AM246" s="618"/>
      <c r="AN246" s="618"/>
      <c r="AO246" s="618"/>
      <c r="AP246" s="619"/>
      <c r="AR246" s="6"/>
    </row>
    <row r="247" spans="1:51" s="5" customFormat="1" ht="15.75" customHeight="1" x14ac:dyDescent="0.2">
      <c r="A247" s="268"/>
      <c r="B247" s="269"/>
      <c r="C247" s="625"/>
      <c r="D247" s="625"/>
      <c r="E247" s="625"/>
      <c r="F247" s="625"/>
      <c r="G247" s="625"/>
      <c r="H247" s="625"/>
      <c r="I247" s="625"/>
      <c r="J247" s="625"/>
      <c r="K247" s="625"/>
      <c r="L247" s="626"/>
      <c r="M247" s="626"/>
      <c r="N247" s="626"/>
      <c r="O247" s="626"/>
      <c r="P247" s="626"/>
      <c r="Q247" s="625"/>
      <c r="R247" s="625"/>
      <c r="S247" s="625"/>
      <c r="T247" s="625"/>
      <c r="U247" s="625"/>
      <c r="V247" s="625"/>
      <c r="W247" s="625"/>
      <c r="X247" s="625"/>
      <c r="Y247" s="625"/>
      <c r="Z247" s="625"/>
      <c r="AA247" s="625"/>
      <c r="AB247" s="625"/>
      <c r="AC247" s="625"/>
      <c r="AD247" s="625"/>
      <c r="AE247" s="625"/>
      <c r="AF247" s="625"/>
      <c r="AG247" s="625"/>
      <c r="AH247" s="625"/>
      <c r="AI247" s="625"/>
      <c r="AJ247" s="625"/>
      <c r="AK247" s="625"/>
      <c r="AL247" s="625"/>
      <c r="AM247" s="625"/>
      <c r="AN247" s="625"/>
      <c r="AO247" s="625"/>
      <c r="AP247" s="627"/>
      <c r="AQ247" s="5">
        <f>COUNTA(C247:AP247)</f>
        <v>0</v>
      </c>
      <c r="AR247" s="6"/>
    </row>
    <row r="248" spans="1:51" s="5" customFormat="1" ht="15.75" customHeight="1" x14ac:dyDescent="0.2">
      <c r="A248" s="268"/>
      <c r="B248" s="269"/>
      <c r="C248" s="622"/>
      <c r="D248" s="622"/>
      <c r="E248" s="622"/>
      <c r="F248" s="622"/>
      <c r="G248" s="622"/>
      <c r="H248" s="622"/>
      <c r="I248" s="622"/>
      <c r="J248" s="622"/>
      <c r="K248" s="622"/>
      <c r="L248" s="623"/>
      <c r="M248" s="623"/>
      <c r="N248" s="623"/>
      <c r="O248" s="623"/>
      <c r="P248" s="623"/>
      <c r="Q248" s="622"/>
      <c r="R248" s="622"/>
      <c r="S248" s="622"/>
      <c r="T248" s="622"/>
      <c r="U248" s="622"/>
      <c r="V248" s="622"/>
      <c r="W248" s="622"/>
      <c r="X248" s="622"/>
      <c r="Y248" s="622"/>
      <c r="Z248" s="622"/>
      <c r="AA248" s="622"/>
      <c r="AB248" s="622"/>
      <c r="AC248" s="622"/>
      <c r="AD248" s="622"/>
      <c r="AE248" s="622"/>
      <c r="AF248" s="622"/>
      <c r="AG248" s="622"/>
      <c r="AH248" s="622"/>
      <c r="AI248" s="622"/>
      <c r="AJ248" s="622"/>
      <c r="AK248" s="622"/>
      <c r="AL248" s="622"/>
      <c r="AM248" s="622"/>
      <c r="AN248" s="622"/>
      <c r="AO248" s="622"/>
      <c r="AP248" s="624"/>
      <c r="AQ248" s="5">
        <f t="shared" ref="AQ248:AQ253" si="10">COUNTA(C248:AP248)</f>
        <v>0</v>
      </c>
      <c r="AR248" s="6"/>
    </row>
    <row r="249" spans="1:51" s="5" customFormat="1" ht="15.75" customHeight="1" x14ac:dyDescent="0.2">
      <c r="A249" s="268"/>
      <c r="B249" s="269"/>
      <c r="C249" s="622"/>
      <c r="D249" s="622"/>
      <c r="E249" s="622"/>
      <c r="F249" s="622"/>
      <c r="G249" s="622"/>
      <c r="H249" s="622"/>
      <c r="I249" s="622"/>
      <c r="J249" s="622"/>
      <c r="K249" s="622"/>
      <c r="L249" s="623"/>
      <c r="M249" s="623"/>
      <c r="N249" s="623"/>
      <c r="O249" s="623"/>
      <c r="P249" s="623"/>
      <c r="Q249" s="622"/>
      <c r="R249" s="622"/>
      <c r="S249" s="622"/>
      <c r="T249" s="622"/>
      <c r="U249" s="622"/>
      <c r="V249" s="622"/>
      <c r="W249" s="622"/>
      <c r="X249" s="622"/>
      <c r="Y249" s="622"/>
      <c r="Z249" s="622"/>
      <c r="AA249" s="622"/>
      <c r="AB249" s="622"/>
      <c r="AC249" s="622"/>
      <c r="AD249" s="622"/>
      <c r="AE249" s="622"/>
      <c r="AF249" s="622"/>
      <c r="AG249" s="622"/>
      <c r="AH249" s="622"/>
      <c r="AI249" s="622"/>
      <c r="AJ249" s="622"/>
      <c r="AK249" s="622"/>
      <c r="AL249" s="622"/>
      <c r="AM249" s="622"/>
      <c r="AN249" s="622"/>
      <c r="AO249" s="622"/>
      <c r="AP249" s="624"/>
      <c r="AQ249" s="5">
        <f t="shared" si="10"/>
        <v>0</v>
      </c>
      <c r="AR249" s="6"/>
    </row>
    <row r="250" spans="1:51" s="5" customFormat="1" ht="15.75" customHeight="1" x14ac:dyDescent="0.2">
      <c r="A250" s="268"/>
      <c r="B250" s="269"/>
      <c r="C250" s="622"/>
      <c r="D250" s="622"/>
      <c r="E250" s="622"/>
      <c r="F250" s="622"/>
      <c r="G250" s="622"/>
      <c r="H250" s="622"/>
      <c r="I250" s="622"/>
      <c r="J250" s="622"/>
      <c r="K250" s="622"/>
      <c r="L250" s="623"/>
      <c r="M250" s="623"/>
      <c r="N250" s="623"/>
      <c r="O250" s="623"/>
      <c r="P250" s="623"/>
      <c r="Q250" s="622"/>
      <c r="R250" s="622"/>
      <c r="S250" s="622"/>
      <c r="T250" s="622"/>
      <c r="U250" s="622"/>
      <c r="V250" s="622"/>
      <c r="W250" s="622"/>
      <c r="X250" s="622"/>
      <c r="Y250" s="622"/>
      <c r="Z250" s="622"/>
      <c r="AA250" s="622"/>
      <c r="AB250" s="622"/>
      <c r="AC250" s="622"/>
      <c r="AD250" s="622"/>
      <c r="AE250" s="622"/>
      <c r="AF250" s="622"/>
      <c r="AG250" s="622"/>
      <c r="AH250" s="622"/>
      <c r="AI250" s="622"/>
      <c r="AJ250" s="622"/>
      <c r="AK250" s="622"/>
      <c r="AL250" s="622"/>
      <c r="AM250" s="622"/>
      <c r="AN250" s="622"/>
      <c r="AO250" s="622"/>
      <c r="AP250" s="624"/>
      <c r="AQ250" s="5">
        <f t="shared" si="10"/>
        <v>0</v>
      </c>
      <c r="AR250" s="6"/>
    </row>
    <row r="251" spans="1:51" s="5" customFormat="1" ht="15.75" customHeight="1" x14ac:dyDescent="0.2">
      <c r="A251" s="268"/>
      <c r="B251" s="269"/>
      <c r="C251" s="622"/>
      <c r="D251" s="622"/>
      <c r="E251" s="622"/>
      <c r="F251" s="622"/>
      <c r="G251" s="622"/>
      <c r="H251" s="622"/>
      <c r="I251" s="622"/>
      <c r="J251" s="622"/>
      <c r="K251" s="622"/>
      <c r="L251" s="623"/>
      <c r="M251" s="623"/>
      <c r="N251" s="623"/>
      <c r="O251" s="623"/>
      <c r="P251" s="623"/>
      <c r="Q251" s="622"/>
      <c r="R251" s="622"/>
      <c r="S251" s="622"/>
      <c r="T251" s="622"/>
      <c r="U251" s="622"/>
      <c r="V251" s="622"/>
      <c r="W251" s="622"/>
      <c r="X251" s="622"/>
      <c r="Y251" s="622"/>
      <c r="Z251" s="622"/>
      <c r="AA251" s="622"/>
      <c r="AB251" s="622"/>
      <c r="AC251" s="622"/>
      <c r="AD251" s="622"/>
      <c r="AE251" s="622"/>
      <c r="AF251" s="622"/>
      <c r="AG251" s="622"/>
      <c r="AH251" s="622"/>
      <c r="AI251" s="622"/>
      <c r="AJ251" s="622"/>
      <c r="AK251" s="622"/>
      <c r="AL251" s="622"/>
      <c r="AM251" s="622"/>
      <c r="AN251" s="622"/>
      <c r="AO251" s="622"/>
      <c r="AP251" s="624"/>
      <c r="AQ251" s="5">
        <f t="shared" si="10"/>
        <v>0</v>
      </c>
      <c r="AR251" s="6"/>
    </row>
    <row r="252" spans="1:51" s="5" customFormat="1" ht="15.75" customHeight="1" x14ac:dyDescent="0.2">
      <c r="A252" s="268"/>
      <c r="B252" s="269"/>
      <c r="C252" s="622"/>
      <c r="D252" s="622"/>
      <c r="E252" s="622"/>
      <c r="F252" s="622"/>
      <c r="G252" s="622"/>
      <c r="H252" s="622"/>
      <c r="I252" s="622"/>
      <c r="J252" s="622"/>
      <c r="K252" s="622"/>
      <c r="L252" s="623"/>
      <c r="M252" s="623"/>
      <c r="N252" s="623"/>
      <c r="O252" s="623"/>
      <c r="P252" s="623"/>
      <c r="Q252" s="622"/>
      <c r="R252" s="622"/>
      <c r="S252" s="622"/>
      <c r="T252" s="622"/>
      <c r="U252" s="622"/>
      <c r="V252" s="622"/>
      <c r="W252" s="622"/>
      <c r="X252" s="622"/>
      <c r="Y252" s="622"/>
      <c r="Z252" s="622"/>
      <c r="AA252" s="622"/>
      <c r="AB252" s="622"/>
      <c r="AC252" s="622"/>
      <c r="AD252" s="622"/>
      <c r="AE252" s="622"/>
      <c r="AF252" s="622"/>
      <c r="AG252" s="622"/>
      <c r="AH252" s="622"/>
      <c r="AI252" s="622"/>
      <c r="AJ252" s="622"/>
      <c r="AK252" s="622"/>
      <c r="AL252" s="622"/>
      <c r="AM252" s="622"/>
      <c r="AN252" s="622"/>
      <c r="AO252" s="622"/>
      <c r="AP252" s="624"/>
      <c r="AQ252" s="5">
        <f t="shared" si="10"/>
        <v>0</v>
      </c>
      <c r="AR252" s="6"/>
    </row>
    <row r="253" spans="1:51" s="5" customFormat="1" ht="15.75" customHeight="1" thickBot="1" x14ac:dyDescent="0.25">
      <c r="A253" s="270"/>
      <c r="B253" s="271"/>
      <c r="C253" s="628"/>
      <c r="D253" s="628"/>
      <c r="E253" s="628"/>
      <c r="F253" s="628"/>
      <c r="G253" s="628"/>
      <c r="H253" s="628"/>
      <c r="I253" s="628"/>
      <c r="J253" s="628"/>
      <c r="K253" s="628"/>
      <c r="L253" s="629"/>
      <c r="M253" s="629"/>
      <c r="N253" s="629"/>
      <c r="O253" s="629"/>
      <c r="P253" s="629"/>
      <c r="Q253" s="628"/>
      <c r="R253" s="628"/>
      <c r="S253" s="628"/>
      <c r="T253" s="628"/>
      <c r="U253" s="628"/>
      <c r="V253" s="628"/>
      <c r="W253" s="628"/>
      <c r="X253" s="628"/>
      <c r="Y253" s="628"/>
      <c r="Z253" s="628"/>
      <c r="AA253" s="628"/>
      <c r="AB253" s="628"/>
      <c r="AC253" s="628"/>
      <c r="AD253" s="628"/>
      <c r="AE253" s="628"/>
      <c r="AF253" s="628"/>
      <c r="AG253" s="628"/>
      <c r="AH253" s="628"/>
      <c r="AI253" s="628"/>
      <c r="AJ253" s="628"/>
      <c r="AK253" s="628"/>
      <c r="AL253" s="628"/>
      <c r="AM253" s="628"/>
      <c r="AN253" s="628"/>
      <c r="AO253" s="628"/>
      <c r="AP253" s="630"/>
      <c r="AQ253" s="5">
        <f t="shared" si="10"/>
        <v>0</v>
      </c>
      <c r="AR253" s="6"/>
    </row>
    <row r="254" spans="1:51" ht="15.75" customHeight="1" thickTop="1" thickBot="1" x14ac:dyDescent="0.25">
      <c r="A254" s="656"/>
      <c r="B254" s="657"/>
      <c r="C254" s="620" t="str">
        <f>Sprachen!L382</f>
        <v>Alignment "Requalifikation" (L.I. &amp; funct. test)</v>
      </c>
      <c r="D254" s="620"/>
      <c r="E254" s="620"/>
      <c r="F254" s="620"/>
      <c r="G254" s="620"/>
      <c r="H254" s="620"/>
      <c r="I254" s="620"/>
      <c r="J254" s="620"/>
      <c r="K254" s="620"/>
      <c r="L254" s="620"/>
      <c r="M254" s="620"/>
      <c r="N254" s="620"/>
      <c r="O254" s="620"/>
      <c r="P254" s="620"/>
      <c r="Q254" s="620"/>
      <c r="R254" s="620"/>
      <c r="S254" s="620"/>
      <c r="T254" s="620"/>
      <c r="U254" s="620"/>
      <c r="V254" s="620"/>
      <c r="W254" s="620"/>
      <c r="X254" s="620"/>
      <c r="Y254" s="620"/>
      <c r="Z254" s="620"/>
      <c r="AA254" s="620"/>
      <c r="AB254" s="620"/>
      <c r="AC254" s="620"/>
      <c r="AD254" s="620"/>
      <c r="AE254" s="620"/>
      <c r="AF254" s="620"/>
      <c r="AG254" s="620"/>
      <c r="AH254" s="620"/>
      <c r="AI254" s="620"/>
      <c r="AJ254" s="620"/>
      <c r="AK254" s="620"/>
      <c r="AL254" s="620"/>
      <c r="AM254" s="620"/>
      <c r="AN254" s="620"/>
      <c r="AO254" s="620"/>
      <c r="AP254" s="621"/>
      <c r="AV254" s="20"/>
      <c r="AW254" s="20"/>
      <c r="AX254" s="20"/>
      <c r="AY254" s="20"/>
    </row>
    <row r="255" spans="1:51" s="5" customFormat="1" ht="15.75" customHeight="1" thickTop="1" thickBot="1" x14ac:dyDescent="0.25">
      <c r="A255" s="266"/>
      <c r="B255" s="267"/>
      <c r="C255" s="658" t="str">
        <f>Sprachen!L383</f>
        <v>Intervall "Requalifikation" (L.I. &amp; funct. test)</v>
      </c>
      <c r="D255" s="333"/>
      <c r="E255" s="333"/>
      <c r="F255" s="333"/>
      <c r="G255" s="333"/>
      <c r="H255" s="333"/>
      <c r="I255" s="333"/>
      <c r="J255" s="333"/>
      <c r="K255" s="652"/>
      <c r="L255" s="659"/>
      <c r="M255" s="660"/>
      <c r="N255" s="660"/>
      <c r="O255" s="660"/>
      <c r="P255" s="660"/>
      <c r="Q255" s="660"/>
      <c r="R255" s="660"/>
      <c r="S255" s="660"/>
      <c r="T255" s="660"/>
      <c r="U255" s="660"/>
      <c r="V255" s="660"/>
      <c r="W255" s="660"/>
      <c r="X255" s="660"/>
      <c r="Y255" s="660"/>
      <c r="Z255" s="660"/>
      <c r="AA255" s="660"/>
      <c r="AB255" s="660"/>
      <c r="AC255" s="660"/>
      <c r="AD255" s="660"/>
      <c r="AE255" s="660"/>
      <c r="AF255" s="660"/>
      <c r="AG255" s="660"/>
      <c r="AH255" s="660"/>
      <c r="AI255" s="660"/>
      <c r="AJ255" s="660"/>
      <c r="AK255" s="660"/>
      <c r="AL255" s="660"/>
      <c r="AM255" s="660"/>
      <c r="AN255" s="660"/>
      <c r="AO255" s="660"/>
      <c r="AP255" s="661"/>
      <c r="AR255" s="6"/>
    </row>
    <row r="256" spans="1:51" s="5" customFormat="1" ht="15.75" customHeight="1" thickBot="1" x14ac:dyDescent="0.25">
      <c r="A256" s="268"/>
      <c r="B256" s="269"/>
      <c r="C256" s="658" t="str">
        <f>Sprachen!L384</f>
        <v>Forward to customer</v>
      </c>
      <c r="D256" s="333"/>
      <c r="E256" s="333"/>
      <c r="F256" s="333"/>
      <c r="G256" s="333"/>
      <c r="H256" s="333"/>
      <c r="I256" s="333"/>
      <c r="J256" s="333"/>
      <c r="K256" s="652"/>
      <c r="L256" s="662"/>
      <c r="M256" s="663"/>
      <c r="N256" s="664" t="str">
        <f>Sprachen!L48</f>
        <v>Customer contact</v>
      </c>
      <c r="O256" s="665"/>
      <c r="P256" s="665"/>
      <c r="Q256" s="665"/>
      <c r="R256" s="665"/>
      <c r="S256" s="665"/>
      <c r="T256" s="665"/>
      <c r="U256" s="665"/>
      <c r="V256" s="665"/>
      <c r="W256" s="665"/>
      <c r="X256" s="665"/>
      <c r="Y256" s="665"/>
      <c r="Z256" s="665"/>
      <c r="AA256" s="665"/>
      <c r="AB256" s="665"/>
      <c r="AC256" s="665"/>
      <c r="AD256" s="665"/>
      <c r="AE256" s="665"/>
      <c r="AF256" s="665"/>
      <c r="AG256" s="665"/>
      <c r="AH256" s="665"/>
      <c r="AI256" s="665"/>
      <c r="AJ256" s="665"/>
      <c r="AK256" s="665"/>
      <c r="AL256" s="665"/>
      <c r="AM256" s="665"/>
      <c r="AN256" s="665"/>
      <c r="AO256" s="665"/>
      <c r="AP256" s="666"/>
      <c r="AR256" s="6"/>
    </row>
    <row r="257" spans="1:44" s="5" customFormat="1" ht="15.75" customHeight="1" thickBot="1" x14ac:dyDescent="0.25">
      <c r="A257" s="268"/>
      <c r="B257" s="269"/>
      <c r="C257" s="65"/>
      <c r="D257" s="333" t="str">
        <f>Sprachen!L385</f>
        <v>Evidence only</v>
      </c>
      <c r="E257" s="333"/>
      <c r="F257" s="333"/>
      <c r="G257" s="333"/>
      <c r="H257" s="333"/>
      <c r="I257" s="333"/>
      <c r="J257" s="333"/>
      <c r="K257" s="652"/>
      <c r="L257" s="662"/>
      <c r="M257" s="663"/>
      <c r="N257" s="647" t="str">
        <f>Sprachen!L234</f>
        <v>Name</v>
      </c>
      <c r="O257" s="287"/>
      <c r="P257" s="287"/>
      <c r="Q257" s="287"/>
      <c r="R257" s="287"/>
      <c r="S257" s="288"/>
      <c r="T257" s="648"/>
      <c r="U257" s="649"/>
      <c r="V257" s="649"/>
      <c r="W257" s="649"/>
      <c r="X257" s="649"/>
      <c r="Y257" s="649"/>
      <c r="Z257" s="649"/>
      <c r="AA257" s="649"/>
      <c r="AB257" s="649"/>
      <c r="AC257" s="650"/>
      <c r="AD257" s="273" t="str">
        <f>Sprachen!L20</f>
        <v>Department</v>
      </c>
      <c r="AE257" s="244"/>
      <c r="AF257" s="244"/>
      <c r="AG257" s="244"/>
      <c r="AH257" s="244"/>
      <c r="AI257" s="245"/>
      <c r="AJ257" s="648"/>
      <c r="AK257" s="649"/>
      <c r="AL257" s="649"/>
      <c r="AM257" s="649"/>
      <c r="AN257" s="649"/>
      <c r="AO257" s="649"/>
      <c r="AP257" s="651"/>
      <c r="AR257" s="6"/>
    </row>
    <row r="258" spans="1:44" s="5" customFormat="1" ht="15.75" customHeight="1" thickBot="1" x14ac:dyDescent="0.25">
      <c r="A258" s="268"/>
      <c r="B258" s="269"/>
      <c r="C258" s="66"/>
      <c r="D258" s="333" t="str">
        <f>Sprachen!L386</f>
        <v>Documentation</v>
      </c>
      <c r="E258" s="333"/>
      <c r="F258" s="333"/>
      <c r="G258" s="333"/>
      <c r="H258" s="333"/>
      <c r="I258" s="333"/>
      <c r="J258" s="333"/>
      <c r="K258" s="652"/>
      <c r="L258" s="653"/>
      <c r="M258" s="654"/>
      <c r="N258" s="273" t="str">
        <f>Sprachen!L119</f>
        <v>E-mail/Fax</v>
      </c>
      <c r="O258" s="244"/>
      <c r="P258" s="244"/>
      <c r="Q258" s="244"/>
      <c r="R258" s="244"/>
      <c r="S258" s="245"/>
      <c r="T258" s="655"/>
      <c r="U258" s="342"/>
      <c r="V258" s="342"/>
      <c r="W258" s="342"/>
      <c r="X258" s="342"/>
      <c r="Y258" s="342"/>
      <c r="Z258" s="342"/>
      <c r="AA258" s="342"/>
      <c r="AB258" s="342"/>
      <c r="AC258" s="342"/>
      <c r="AD258" s="342"/>
      <c r="AE258" s="342"/>
      <c r="AF258" s="342"/>
      <c r="AG258" s="342"/>
      <c r="AH258" s="342"/>
      <c r="AI258" s="342"/>
      <c r="AJ258" s="342"/>
      <c r="AK258" s="342"/>
      <c r="AL258" s="342"/>
      <c r="AM258" s="342"/>
      <c r="AN258" s="342"/>
      <c r="AO258" s="342"/>
      <c r="AP258" s="343"/>
      <c r="AR258" s="6"/>
    </row>
    <row r="259" spans="1:44" s="5" customFormat="1" ht="15.75" customHeight="1" thickBot="1" x14ac:dyDescent="0.25">
      <c r="A259" s="270"/>
      <c r="B259" s="271"/>
      <c r="C259" s="712" t="str">
        <f>Sprachen!A387</f>
        <v>Liegen bei der Requalifikation Abweichungen zu den Spezifikationen vor, ist der Kunde in jedem Fall zu informieren.</v>
      </c>
      <c r="D259" s="713"/>
      <c r="E259" s="713"/>
      <c r="F259" s="713"/>
      <c r="G259" s="713"/>
      <c r="H259" s="713"/>
      <c r="I259" s="713"/>
      <c r="J259" s="713"/>
      <c r="K259" s="713"/>
      <c r="L259" s="713"/>
      <c r="M259" s="713"/>
      <c r="N259" s="713"/>
      <c r="O259" s="713"/>
      <c r="P259" s="713"/>
      <c r="Q259" s="713"/>
      <c r="R259" s="713"/>
      <c r="S259" s="713"/>
      <c r="T259" s="713"/>
      <c r="U259" s="713"/>
      <c r="V259" s="713"/>
      <c r="W259" s="713"/>
      <c r="X259" s="713"/>
      <c r="Y259" s="713"/>
      <c r="Z259" s="713"/>
      <c r="AA259" s="713"/>
      <c r="AB259" s="713"/>
      <c r="AC259" s="713"/>
      <c r="AD259" s="713"/>
      <c r="AE259" s="713"/>
      <c r="AF259" s="713"/>
      <c r="AG259" s="713"/>
      <c r="AH259" s="713"/>
      <c r="AI259" s="713"/>
      <c r="AJ259" s="713"/>
      <c r="AK259" s="713"/>
      <c r="AL259" s="713"/>
      <c r="AM259" s="713"/>
      <c r="AN259" s="713"/>
      <c r="AO259" s="713"/>
      <c r="AP259" s="714"/>
      <c r="AR259" s="6"/>
    </row>
    <row r="260" spans="1:44" ht="24.95" customHeight="1" thickTop="1" thickBot="1" x14ac:dyDescent="0.25">
      <c r="A260" s="715" t="str">
        <f>Sprachen!L181</f>
        <v>To be provided by the customer</v>
      </c>
      <c r="B260" s="716"/>
      <c r="C260" s="716"/>
      <c r="D260" s="716"/>
      <c r="E260" s="716"/>
      <c r="F260" s="716"/>
      <c r="G260" s="716"/>
      <c r="H260" s="716"/>
      <c r="I260" s="716"/>
      <c r="J260" s="716"/>
      <c r="K260" s="716"/>
      <c r="L260" s="716"/>
      <c r="M260" s="716"/>
      <c r="N260" s="716"/>
      <c r="O260" s="716"/>
      <c r="P260" s="716"/>
      <c r="Q260" s="716"/>
      <c r="R260" s="716"/>
      <c r="S260" s="716"/>
      <c r="T260" s="716"/>
      <c r="U260" s="716"/>
      <c r="V260" s="716"/>
      <c r="W260" s="716"/>
      <c r="X260" s="716"/>
      <c r="Y260" s="716"/>
      <c r="Z260" s="716"/>
      <c r="AA260" s="716"/>
      <c r="AB260" s="716"/>
      <c r="AC260" s="716"/>
      <c r="AD260" s="716"/>
      <c r="AE260" s="716"/>
      <c r="AF260" s="716"/>
      <c r="AG260" s="716"/>
      <c r="AH260" s="716"/>
      <c r="AI260" s="716"/>
      <c r="AJ260" s="716"/>
      <c r="AK260" s="716"/>
      <c r="AL260" s="716"/>
      <c r="AM260" s="716"/>
      <c r="AN260" s="716"/>
      <c r="AO260" s="716"/>
      <c r="AP260" s="717"/>
    </row>
    <row r="261" spans="1:44" ht="114.75" customHeight="1" thickTop="1" thickBot="1" x14ac:dyDescent="0.25">
      <c r="A261" s="690"/>
      <c r="B261" s="691"/>
      <c r="C261" s="691"/>
      <c r="D261" s="691"/>
      <c r="E261" s="691"/>
      <c r="F261" s="691"/>
      <c r="G261" s="691"/>
      <c r="H261" s="691"/>
      <c r="I261" s="691"/>
      <c r="J261" s="691"/>
      <c r="K261" s="691"/>
      <c r="L261" s="691"/>
      <c r="M261" s="691"/>
      <c r="N261" s="691"/>
      <c r="O261" s="691"/>
      <c r="P261" s="691"/>
      <c r="Q261" s="691"/>
      <c r="R261" s="691"/>
      <c r="S261" s="691"/>
      <c r="T261" s="691"/>
      <c r="U261" s="691"/>
      <c r="V261" s="691"/>
      <c r="W261" s="691"/>
      <c r="X261" s="691"/>
      <c r="Y261" s="691"/>
      <c r="Z261" s="691"/>
      <c r="AA261" s="691"/>
      <c r="AB261" s="691"/>
      <c r="AC261" s="691"/>
      <c r="AD261" s="691"/>
      <c r="AE261" s="691"/>
      <c r="AF261" s="691"/>
      <c r="AG261" s="691"/>
      <c r="AH261" s="691"/>
      <c r="AI261" s="691"/>
      <c r="AJ261" s="691"/>
      <c r="AK261" s="691"/>
      <c r="AL261" s="691"/>
      <c r="AM261" s="691"/>
      <c r="AN261" s="691"/>
      <c r="AO261" s="691"/>
      <c r="AP261" s="692"/>
    </row>
    <row r="262" spans="1:44" ht="24.95" customHeight="1" thickTop="1" thickBot="1" x14ac:dyDescent="0.25">
      <c r="A262" s="715" t="str">
        <f>Sprachen!L84</f>
        <v>Confirmation of organization</v>
      </c>
      <c r="B262" s="716"/>
      <c r="C262" s="716"/>
      <c r="D262" s="716"/>
      <c r="E262" s="716"/>
      <c r="F262" s="716"/>
      <c r="G262" s="716"/>
      <c r="H262" s="716"/>
      <c r="I262" s="716"/>
      <c r="J262" s="716"/>
      <c r="K262" s="716"/>
      <c r="L262" s="716"/>
      <c r="M262" s="716"/>
      <c r="N262" s="716"/>
      <c r="O262" s="716"/>
      <c r="P262" s="716"/>
      <c r="Q262" s="716"/>
      <c r="R262" s="716"/>
      <c r="S262" s="716"/>
      <c r="T262" s="716"/>
      <c r="U262" s="716"/>
      <c r="V262" s="716"/>
      <c r="W262" s="716"/>
      <c r="X262" s="716"/>
      <c r="Y262" s="716"/>
      <c r="Z262" s="716"/>
      <c r="AA262" s="716"/>
      <c r="AB262" s="716"/>
      <c r="AC262" s="716"/>
      <c r="AD262" s="716"/>
      <c r="AE262" s="716"/>
      <c r="AF262" s="716"/>
      <c r="AG262" s="716"/>
      <c r="AH262" s="716"/>
      <c r="AI262" s="716"/>
      <c r="AJ262" s="716"/>
      <c r="AK262" s="716"/>
      <c r="AL262" s="716"/>
      <c r="AM262" s="716"/>
      <c r="AN262" s="716"/>
      <c r="AO262" s="716"/>
      <c r="AP262" s="717"/>
    </row>
    <row r="263" spans="1:44" ht="15" thickTop="1" x14ac:dyDescent="0.2">
      <c r="A263" s="718" t="str">
        <f>Sprachen!L234</f>
        <v>Name</v>
      </c>
      <c r="B263" s="719"/>
      <c r="C263" s="720"/>
      <c r="D263" s="720"/>
      <c r="E263" s="720"/>
      <c r="F263" s="720"/>
      <c r="G263" s="720"/>
      <c r="H263" s="721"/>
      <c r="I263" s="697" t="str">
        <f>IF(H25&lt;&gt;"",H25,"")</f>
        <v/>
      </c>
      <c r="J263" s="698"/>
      <c r="K263" s="698"/>
      <c r="L263" s="698"/>
      <c r="M263" s="698"/>
      <c r="N263" s="698"/>
      <c r="O263" s="698"/>
      <c r="P263" s="698"/>
      <c r="Q263" s="698"/>
      <c r="R263" s="698"/>
      <c r="S263" s="698"/>
      <c r="T263" s="698"/>
      <c r="U263" s="699"/>
      <c r="V263" s="631" t="str">
        <f>Sprachen!L61</f>
        <v>Remark</v>
      </c>
      <c r="W263" s="632"/>
      <c r="X263" s="632"/>
      <c r="Y263" s="632"/>
      <c r="Z263" s="633"/>
      <c r="AA263" s="637"/>
      <c r="AB263" s="637"/>
      <c r="AC263" s="637"/>
      <c r="AD263" s="637"/>
      <c r="AE263" s="637"/>
      <c r="AF263" s="637"/>
      <c r="AG263" s="637"/>
      <c r="AH263" s="637"/>
      <c r="AI263" s="637"/>
      <c r="AJ263" s="637"/>
      <c r="AK263" s="637"/>
      <c r="AL263" s="637"/>
      <c r="AM263" s="637"/>
      <c r="AN263" s="637"/>
      <c r="AO263" s="637"/>
      <c r="AP263" s="638"/>
    </row>
    <row r="264" spans="1:44" x14ac:dyDescent="0.2">
      <c r="A264" s="643" t="str">
        <f>Sprachen!L20</f>
        <v>Department</v>
      </c>
      <c r="B264" s="644"/>
      <c r="C264" s="645"/>
      <c r="D264" s="645"/>
      <c r="E264" s="645"/>
      <c r="F264" s="645"/>
      <c r="G264" s="645"/>
      <c r="H264" s="646"/>
      <c r="I264" s="274"/>
      <c r="J264" s="275"/>
      <c r="K264" s="275"/>
      <c r="L264" s="275"/>
      <c r="M264" s="275"/>
      <c r="N264" s="275"/>
      <c r="O264" s="275"/>
      <c r="P264" s="275"/>
      <c r="Q264" s="275"/>
      <c r="R264" s="275"/>
      <c r="S264" s="275"/>
      <c r="T264" s="275"/>
      <c r="U264" s="277"/>
      <c r="V264" s="634"/>
      <c r="W264" s="635"/>
      <c r="X264" s="635"/>
      <c r="Y264" s="635"/>
      <c r="Z264" s="636"/>
      <c r="AA264" s="639"/>
      <c r="AB264" s="639"/>
      <c r="AC264" s="639"/>
      <c r="AD264" s="639"/>
      <c r="AE264" s="639"/>
      <c r="AF264" s="639"/>
      <c r="AG264" s="639"/>
      <c r="AH264" s="639"/>
      <c r="AI264" s="639"/>
      <c r="AJ264" s="639"/>
      <c r="AK264" s="639"/>
      <c r="AL264" s="639"/>
      <c r="AM264" s="639"/>
      <c r="AN264" s="639"/>
      <c r="AO264" s="639"/>
      <c r="AP264" s="640"/>
    </row>
    <row r="265" spans="1:44" x14ac:dyDescent="0.2">
      <c r="A265" s="643" t="str">
        <f>Sprachen!L343</f>
        <v>Telephone</v>
      </c>
      <c r="B265" s="644"/>
      <c r="C265" s="645"/>
      <c r="D265" s="645"/>
      <c r="E265" s="645"/>
      <c r="F265" s="645"/>
      <c r="G265" s="645"/>
      <c r="H265" s="646"/>
      <c r="I265" s="274" t="str">
        <f>IF(U25&lt;&gt;"",U25,"")</f>
        <v/>
      </c>
      <c r="J265" s="275"/>
      <c r="K265" s="275"/>
      <c r="L265" s="275"/>
      <c r="M265" s="275"/>
      <c r="N265" s="275"/>
      <c r="O265" s="275"/>
      <c r="P265" s="275"/>
      <c r="Q265" s="275"/>
      <c r="R265" s="275"/>
      <c r="S265" s="275"/>
      <c r="T265" s="275"/>
      <c r="U265" s="277"/>
      <c r="V265" s="634"/>
      <c r="W265" s="635"/>
      <c r="X265" s="635"/>
      <c r="Y265" s="635"/>
      <c r="Z265" s="636"/>
      <c r="AA265" s="639"/>
      <c r="AB265" s="639"/>
      <c r="AC265" s="639"/>
      <c r="AD265" s="639"/>
      <c r="AE265" s="639"/>
      <c r="AF265" s="639"/>
      <c r="AG265" s="639"/>
      <c r="AH265" s="639"/>
      <c r="AI265" s="639"/>
      <c r="AJ265" s="639"/>
      <c r="AK265" s="639"/>
      <c r="AL265" s="639"/>
      <c r="AM265" s="639"/>
      <c r="AN265" s="639"/>
      <c r="AO265" s="639"/>
      <c r="AP265" s="640"/>
    </row>
    <row r="266" spans="1:44" x14ac:dyDescent="0.2">
      <c r="A266" s="643" t="str">
        <f>Sprachen!L119</f>
        <v>E-mail/Fax</v>
      </c>
      <c r="B266" s="644"/>
      <c r="C266" s="645"/>
      <c r="D266" s="645"/>
      <c r="E266" s="645"/>
      <c r="F266" s="645"/>
      <c r="G266" s="645"/>
      <c r="H266" s="646"/>
      <c r="I266" s="274" t="str">
        <f>IF(AB25&lt;&gt;"",AB25,"")</f>
        <v/>
      </c>
      <c r="J266" s="275"/>
      <c r="K266" s="275"/>
      <c r="L266" s="275"/>
      <c r="M266" s="275"/>
      <c r="N266" s="275"/>
      <c r="O266" s="275"/>
      <c r="P266" s="275"/>
      <c r="Q266" s="275"/>
      <c r="R266" s="275"/>
      <c r="S266" s="275"/>
      <c r="T266" s="275"/>
      <c r="U266" s="277"/>
      <c r="V266" s="634"/>
      <c r="W266" s="635"/>
      <c r="X266" s="635"/>
      <c r="Y266" s="635"/>
      <c r="Z266" s="636"/>
      <c r="AA266" s="641"/>
      <c r="AB266" s="641"/>
      <c r="AC266" s="641"/>
      <c r="AD266" s="641"/>
      <c r="AE266" s="641"/>
      <c r="AF266" s="641"/>
      <c r="AG266" s="641"/>
      <c r="AH266" s="641"/>
      <c r="AI266" s="641"/>
      <c r="AJ266" s="641"/>
      <c r="AK266" s="641"/>
      <c r="AL266" s="641"/>
      <c r="AM266" s="641"/>
      <c r="AN266" s="641"/>
      <c r="AO266" s="641"/>
      <c r="AP266" s="642"/>
    </row>
    <row r="267" spans="1:44" ht="30" customHeight="1" thickBot="1" x14ac:dyDescent="0.25">
      <c r="A267" s="706" t="str">
        <f>Sprachen!L91</f>
        <v>Date</v>
      </c>
      <c r="B267" s="707"/>
      <c r="C267" s="708"/>
      <c r="D267" s="708"/>
      <c r="E267" s="708"/>
      <c r="F267" s="708"/>
      <c r="G267" s="708"/>
      <c r="H267" s="709"/>
      <c r="I267" s="683"/>
      <c r="J267" s="710"/>
      <c r="K267" s="710"/>
      <c r="L267" s="710"/>
      <c r="M267" s="710"/>
      <c r="N267" s="710"/>
      <c r="O267" s="710"/>
      <c r="P267" s="710"/>
      <c r="Q267" s="710"/>
      <c r="R267" s="710"/>
      <c r="S267" s="710"/>
      <c r="T267" s="710"/>
      <c r="U267" s="711"/>
      <c r="V267" s="684" t="str">
        <f>Sprachen!L348</f>
        <v>Signature</v>
      </c>
      <c r="W267" s="685"/>
      <c r="X267" s="685"/>
      <c r="Y267" s="685"/>
      <c r="Z267" s="686"/>
      <c r="AA267" s="670"/>
      <c r="AB267" s="670"/>
      <c r="AC267" s="670"/>
      <c r="AD267" s="670"/>
      <c r="AE267" s="670"/>
      <c r="AF267" s="670"/>
      <c r="AG267" s="670"/>
      <c r="AH267" s="670"/>
      <c r="AI267" s="670"/>
      <c r="AJ267" s="670"/>
      <c r="AK267" s="670"/>
      <c r="AL267" s="670"/>
      <c r="AM267" s="670"/>
      <c r="AN267" s="670"/>
      <c r="AO267" s="670"/>
      <c r="AP267" s="671"/>
    </row>
    <row r="268" spans="1:44" ht="24.95" customHeight="1" thickTop="1" thickBot="1" x14ac:dyDescent="0.25">
      <c r="A268" s="687" t="str">
        <f>Sprachen!L180</f>
        <v>Comment of customer</v>
      </c>
      <c r="B268" s="688"/>
      <c r="C268" s="688"/>
      <c r="D268" s="688"/>
      <c r="E268" s="688"/>
      <c r="F268" s="688"/>
      <c r="G268" s="688"/>
      <c r="H268" s="688"/>
      <c r="I268" s="688"/>
      <c r="J268" s="688"/>
      <c r="K268" s="688"/>
      <c r="L268" s="688"/>
      <c r="M268" s="688"/>
      <c r="N268" s="688"/>
      <c r="O268" s="688"/>
      <c r="P268" s="688"/>
      <c r="Q268" s="688"/>
      <c r="R268" s="688"/>
      <c r="S268" s="688"/>
      <c r="T268" s="688"/>
      <c r="U268" s="688"/>
      <c r="V268" s="688"/>
      <c r="W268" s="688"/>
      <c r="X268" s="688"/>
      <c r="Y268" s="688"/>
      <c r="Z268" s="688"/>
      <c r="AA268" s="688"/>
      <c r="AB268" s="688"/>
      <c r="AC268" s="688"/>
      <c r="AD268" s="688"/>
      <c r="AE268" s="688"/>
      <c r="AF268" s="688"/>
      <c r="AG268" s="688"/>
      <c r="AH268" s="688"/>
      <c r="AI268" s="688"/>
      <c r="AJ268" s="688"/>
      <c r="AK268" s="688"/>
      <c r="AL268" s="688"/>
      <c r="AM268" s="688"/>
      <c r="AN268" s="688"/>
      <c r="AO268" s="688"/>
      <c r="AP268" s="689"/>
    </row>
    <row r="269" spans="1:44" ht="114.75" customHeight="1" thickTop="1" thickBot="1" x14ac:dyDescent="0.25">
      <c r="A269" s="690"/>
      <c r="B269" s="691"/>
      <c r="C269" s="691"/>
      <c r="D269" s="691"/>
      <c r="E269" s="691"/>
      <c r="F269" s="691"/>
      <c r="G269" s="691"/>
      <c r="H269" s="691"/>
      <c r="I269" s="691"/>
      <c r="J269" s="691"/>
      <c r="K269" s="691"/>
      <c r="L269" s="691"/>
      <c r="M269" s="691"/>
      <c r="N269" s="691"/>
      <c r="O269" s="691"/>
      <c r="P269" s="691"/>
      <c r="Q269" s="691"/>
      <c r="R269" s="691"/>
      <c r="S269" s="691"/>
      <c r="T269" s="691"/>
      <c r="U269" s="691"/>
      <c r="V269" s="691"/>
      <c r="W269" s="691"/>
      <c r="X269" s="691"/>
      <c r="Y269" s="691"/>
      <c r="Z269" s="691"/>
      <c r="AA269" s="691"/>
      <c r="AB269" s="691"/>
      <c r="AC269" s="691"/>
      <c r="AD269" s="691"/>
      <c r="AE269" s="691"/>
      <c r="AF269" s="691"/>
      <c r="AG269" s="691"/>
      <c r="AH269" s="691"/>
      <c r="AI269" s="691"/>
      <c r="AJ269" s="691"/>
      <c r="AK269" s="691"/>
      <c r="AL269" s="691"/>
      <c r="AM269" s="691"/>
      <c r="AN269" s="691"/>
      <c r="AO269" s="691"/>
      <c r="AP269" s="692"/>
    </row>
    <row r="270" spans="1:44" ht="17.25" thickTop="1" thickBot="1" x14ac:dyDescent="0.25">
      <c r="A270" s="687" t="str">
        <f>Sprachen!L83</f>
        <v>Confirmation of customer</v>
      </c>
      <c r="B270" s="688"/>
      <c r="C270" s="688"/>
      <c r="D270" s="688"/>
      <c r="E270" s="688"/>
      <c r="F270" s="688"/>
      <c r="G270" s="688"/>
      <c r="H270" s="688"/>
      <c r="I270" s="688"/>
      <c r="J270" s="688"/>
      <c r="K270" s="688"/>
      <c r="L270" s="688"/>
      <c r="M270" s="688"/>
      <c r="N270" s="688"/>
      <c r="O270" s="688"/>
      <c r="P270" s="688"/>
      <c r="Q270" s="688"/>
      <c r="R270" s="688"/>
      <c r="S270" s="688"/>
      <c r="T270" s="688"/>
      <c r="U270" s="688"/>
      <c r="V270" s="688"/>
      <c r="W270" s="688"/>
      <c r="X270" s="688"/>
      <c r="Y270" s="688"/>
      <c r="Z270" s="688"/>
      <c r="AA270" s="688"/>
      <c r="AB270" s="688"/>
      <c r="AC270" s="688"/>
      <c r="AD270" s="688"/>
      <c r="AE270" s="688"/>
      <c r="AF270" s="688"/>
      <c r="AG270" s="688"/>
      <c r="AH270" s="688"/>
      <c r="AI270" s="688"/>
      <c r="AJ270" s="688"/>
      <c r="AK270" s="688"/>
      <c r="AL270" s="688"/>
      <c r="AM270" s="688"/>
      <c r="AN270" s="688"/>
      <c r="AO270" s="688"/>
      <c r="AP270" s="689"/>
    </row>
    <row r="271" spans="1:44" ht="15" thickTop="1" x14ac:dyDescent="0.2">
      <c r="A271" s="693" t="str">
        <f>Sprachen!L234</f>
        <v>Name</v>
      </c>
      <c r="B271" s="694"/>
      <c r="C271" s="695"/>
      <c r="D271" s="695"/>
      <c r="E271" s="695"/>
      <c r="F271" s="695"/>
      <c r="G271" s="695"/>
      <c r="H271" s="696"/>
      <c r="I271" s="697" t="str">
        <f>IF(H16&lt;&gt;"",H16,"")</f>
        <v/>
      </c>
      <c r="J271" s="698"/>
      <c r="K271" s="698"/>
      <c r="L271" s="698"/>
      <c r="M271" s="698"/>
      <c r="N271" s="698"/>
      <c r="O271" s="698"/>
      <c r="P271" s="698"/>
      <c r="Q271" s="698"/>
      <c r="R271" s="698"/>
      <c r="S271" s="698"/>
      <c r="T271" s="698"/>
      <c r="U271" s="699"/>
      <c r="V271" s="700" t="str">
        <f>Sprachen!L61</f>
        <v>Remark</v>
      </c>
      <c r="W271" s="701"/>
      <c r="X271" s="701"/>
      <c r="Y271" s="701"/>
      <c r="Z271" s="702"/>
      <c r="AA271" s="637"/>
      <c r="AB271" s="637"/>
      <c r="AC271" s="637"/>
      <c r="AD271" s="637"/>
      <c r="AE271" s="637"/>
      <c r="AF271" s="637"/>
      <c r="AG271" s="637"/>
      <c r="AH271" s="637"/>
      <c r="AI271" s="637"/>
      <c r="AJ271" s="637"/>
      <c r="AK271" s="637"/>
      <c r="AL271" s="637"/>
      <c r="AM271" s="637"/>
      <c r="AN271" s="637"/>
      <c r="AO271" s="637"/>
      <c r="AP271" s="638"/>
    </row>
    <row r="272" spans="1:44" x14ac:dyDescent="0.2">
      <c r="A272" s="675" t="str">
        <f>Sprachen!L20</f>
        <v>Department</v>
      </c>
      <c r="B272" s="676"/>
      <c r="C272" s="677"/>
      <c r="D272" s="677"/>
      <c r="E272" s="677"/>
      <c r="F272" s="677"/>
      <c r="G272" s="677"/>
      <c r="H272" s="678"/>
      <c r="I272" s="274"/>
      <c r="J272" s="275"/>
      <c r="K272" s="275"/>
      <c r="L272" s="275"/>
      <c r="M272" s="275"/>
      <c r="N272" s="275"/>
      <c r="O272" s="275"/>
      <c r="P272" s="275"/>
      <c r="Q272" s="275"/>
      <c r="R272" s="275"/>
      <c r="S272" s="275"/>
      <c r="T272" s="275"/>
      <c r="U272" s="277"/>
      <c r="V272" s="703"/>
      <c r="W272" s="704"/>
      <c r="X272" s="704"/>
      <c r="Y272" s="704"/>
      <c r="Z272" s="705"/>
      <c r="AA272" s="639"/>
      <c r="AB272" s="639"/>
      <c r="AC272" s="639"/>
      <c r="AD272" s="639"/>
      <c r="AE272" s="639"/>
      <c r="AF272" s="639"/>
      <c r="AG272" s="639"/>
      <c r="AH272" s="639"/>
      <c r="AI272" s="639"/>
      <c r="AJ272" s="639"/>
      <c r="AK272" s="639"/>
      <c r="AL272" s="639"/>
      <c r="AM272" s="639"/>
      <c r="AN272" s="639"/>
      <c r="AO272" s="639"/>
      <c r="AP272" s="640"/>
    </row>
    <row r="273" spans="1:42" x14ac:dyDescent="0.2">
      <c r="A273" s="675" t="str">
        <f>Sprachen!L343</f>
        <v>Telephone</v>
      </c>
      <c r="B273" s="676"/>
      <c r="C273" s="677"/>
      <c r="D273" s="677"/>
      <c r="E273" s="677"/>
      <c r="F273" s="677"/>
      <c r="G273" s="677"/>
      <c r="H273" s="678"/>
      <c r="I273" s="274" t="str">
        <f>IF(U16&lt;&gt;"",U16,"")</f>
        <v/>
      </c>
      <c r="J273" s="275"/>
      <c r="K273" s="275"/>
      <c r="L273" s="275"/>
      <c r="M273" s="275"/>
      <c r="N273" s="275"/>
      <c r="O273" s="275"/>
      <c r="P273" s="275"/>
      <c r="Q273" s="275"/>
      <c r="R273" s="275"/>
      <c r="S273" s="275"/>
      <c r="T273" s="275"/>
      <c r="U273" s="277"/>
      <c r="V273" s="703"/>
      <c r="W273" s="704"/>
      <c r="X273" s="704"/>
      <c r="Y273" s="704"/>
      <c r="Z273" s="705"/>
      <c r="AA273" s="639"/>
      <c r="AB273" s="639"/>
      <c r="AC273" s="639"/>
      <c r="AD273" s="639"/>
      <c r="AE273" s="639"/>
      <c r="AF273" s="639"/>
      <c r="AG273" s="639"/>
      <c r="AH273" s="639"/>
      <c r="AI273" s="639"/>
      <c r="AJ273" s="639"/>
      <c r="AK273" s="639"/>
      <c r="AL273" s="639"/>
      <c r="AM273" s="639"/>
      <c r="AN273" s="639"/>
      <c r="AO273" s="639"/>
      <c r="AP273" s="640"/>
    </row>
    <row r="274" spans="1:42" x14ac:dyDescent="0.2">
      <c r="A274" s="675" t="str">
        <f>Sprachen!L119</f>
        <v>E-mail/Fax</v>
      </c>
      <c r="B274" s="676"/>
      <c r="C274" s="677"/>
      <c r="D274" s="677"/>
      <c r="E274" s="677"/>
      <c r="F274" s="677"/>
      <c r="G274" s="677"/>
      <c r="H274" s="678"/>
      <c r="I274" s="274" t="str">
        <f>IF(AB16&lt;&gt;"",AB16,"")</f>
        <v/>
      </c>
      <c r="J274" s="275"/>
      <c r="K274" s="275"/>
      <c r="L274" s="275"/>
      <c r="M274" s="275"/>
      <c r="N274" s="275"/>
      <c r="O274" s="275"/>
      <c r="P274" s="275"/>
      <c r="Q274" s="275"/>
      <c r="R274" s="275"/>
      <c r="S274" s="275"/>
      <c r="T274" s="275"/>
      <c r="U274" s="277"/>
      <c r="V274" s="703"/>
      <c r="W274" s="704"/>
      <c r="X274" s="704"/>
      <c r="Y274" s="704"/>
      <c r="Z274" s="705"/>
      <c r="AA274" s="641"/>
      <c r="AB274" s="641"/>
      <c r="AC274" s="641"/>
      <c r="AD274" s="641"/>
      <c r="AE274" s="641"/>
      <c r="AF274" s="641"/>
      <c r="AG274" s="641"/>
      <c r="AH274" s="641"/>
      <c r="AI274" s="641"/>
      <c r="AJ274" s="641"/>
      <c r="AK274" s="641"/>
      <c r="AL274" s="641"/>
      <c r="AM274" s="641"/>
      <c r="AN274" s="641"/>
      <c r="AO274" s="641"/>
      <c r="AP274" s="642"/>
    </row>
    <row r="275" spans="1:42" ht="30" customHeight="1" thickBot="1" x14ac:dyDescent="0.25">
      <c r="A275" s="679" t="str">
        <f>Sprachen!L91</f>
        <v>Date</v>
      </c>
      <c r="B275" s="680"/>
      <c r="C275" s="681"/>
      <c r="D275" s="681"/>
      <c r="E275" s="681"/>
      <c r="F275" s="681"/>
      <c r="G275" s="681"/>
      <c r="H275" s="682"/>
      <c r="I275" s="683"/>
      <c r="J275" s="293"/>
      <c r="K275" s="293"/>
      <c r="L275" s="293"/>
      <c r="M275" s="293"/>
      <c r="N275" s="293"/>
      <c r="O275" s="293"/>
      <c r="P275" s="293"/>
      <c r="Q275" s="293"/>
      <c r="R275" s="293"/>
      <c r="S275" s="293"/>
      <c r="T275" s="293"/>
      <c r="U275" s="295"/>
      <c r="V275" s="667" t="str">
        <f>Sprachen!L348</f>
        <v>Signature</v>
      </c>
      <c r="W275" s="668"/>
      <c r="X275" s="668"/>
      <c r="Y275" s="668"/>
      <c r="Z275" s="669"/>
      <c r="AA275" s="670"/>
      <c r="AB275" s="670"/>
      <c r="AC275" s="670"/>
      <c r="AD275" s="670"/>
      <c r="AE275" s="670"/>
      <c r="AF275" s="670"/>
      <c r="AG275" s="670"/>
      <c r="AH275" s="670"/>
      <c r="AI275" s="670"/>
      <c r="AJ275" s="670"/>
      <c r="AK275" s="670"/>
      <c r="AL275" s="670"/>
      <c r="AM275" s="670"/>
      <c r="AN275" s="670"/>
      <c r="AO275" s="670"/>
      <c r="AP275" s="671"/>
    </row>
    <row r="276" spans="1:42" ht="15" thickTop="1" x14ac:dyDescent="0.2"/>
  </sheetData>
  <mergeCells count="1765">
    <mergeCell ref="V275:Z275"/>
    <mergeCell ref="AA275:AP275"/>
    <mergeCell ref="O39:AP39"/>
    <mergeCell ref="I272:U272"/>
    <mergeCell ref="A273:H273"/>
    <mergeCell ref="I273:U273"/>
    <mergeCell ref="A274:H274"/>
    <mergeCell ref="I274:U274"/>
    <mergeCell ref="A275:H275"/>
    <mergeCell ref="I275:U275"/>
    <mergeCell ref="V267:Z267"/>
    <mergeCell ref="AA267:AP267"/>
    <mergeCell ref="A268:AP268"/>
    <mergeCell ref="A269:AP269"/>
    <mergeCell ref="A270:AP270"/>
    <mergeCell ref="A271:H271"/>
    <mergeCell ref="I271:U271"/>
    <mergeCell ref="V271:Z274"/>
    <mergeCell ref="AA271:AP274"/>
    <mergeCell ref="A272:H272"/>
    <mergeCell ref="A265:H265"/>
    <mergeCell ref="I265:U265"/>
    <mergeCell ref="A266:H266"/>
    <mergeCell ref="I266:U266"/>
    <mergeCell ref="A267:H267"/>
    <mergeCell ref="I267:U267"/>
    <mergeCell ref="C259:AP259"/>
    <mergeCell ref="A260:AP260"/>
    <mergeCell ref="A261:AP261"/>
    <mergeCell ref="A262:AP262"/>
    <mergeCell ref="A263:H263"/>
    <mergeCell ref="I263:U263"/>
    <mergeCell ref="V263:Z266"/>
    <mergeCell ref="AA263:AP266"/>
    <mergeCell ref="A264:H264"/>
    <mergeCell ref="I264:U264"/>
    <mergeCell ref="N257:S257"/>
    <mergeCell ref="T257:AC257"/>
    <mergeCell ref="AD257:AI257"/>
    <mergeCell ref="AJ257:AP257"/>
    <mergeCell ref="D258:K258"/>
    <mergeCell ref="L258:M258"/>
    <mergeCell ref="N258:S258"/>
    <mergeCell ref="T258:AP258"/>
    <mergeCell ref="A254:B254"/>
    <mergeCell ref="C254:AP254"/>
    <mergeCell ref="A255:B259"/>
    <mergeCell ref="C255:K255"/>
    <mergeCell ref="L255:AP255"/>
    <mergeCell ref="C256:K256"/>
    <mergeCell ref="L256:M256"/>
    <mergeCell ref="N256:AP256"/>
    <mergeCell ref="D257:K257"/>
    <mergeCell ref="L257:M257"/>
    <mergeCell ref="Z249:AF249"/>
    <mergeCell ref="AG249:AP249"/>
    <mergeCell ref="C248:K248"/>
    <mergeCell ref="L248:P248"/>
    <mergeCell ref="Q248:T248"/>
    <mergeCell ref="U248:Y248"/>
    <mergeCell ref="Z248:AF248"/>
    <mergeCell ref="AG248:AP248"/>
    <mergeCell ref="C253:K253"/>
    <mergeCell ref="L253:P253"/>
    <mergeCell ref="Q253:T253"/>
    <mergeCell ref="U253:Y253"/>
    <mergeCell ref="Z253:AF253"/>
    <mergeCell ref="AG253:AP253"/>
    <mergeCell ref="C252:K252"/>
    <mergeCell ref="L252:P252"/>
    <mergeCell ref="Q252:T252"/>
    <mergeCell ref="U252:Y252"/>
    <mergeCell ref="Z252:AF252"/>
    <mergeCell ref="AG252:AP252"/>
    <mergeCell ref="C251:K251"/>
    <mergeCell ref="L251:P251"/>
    <mergeCell ref="Q251:T251"/>
    <mergeCell ref="U251:Y251"/>
    <mergeCell ref="Z251:AF251"/>
    <mergeCell ref="AG251:AP251"/>
    <mergeCell ref="C247:K247"/>
    <mergeCell ref="L247:P247"/>
    <mergeCell ref="Q247:T247"/>
    <mergeCell ref="U247:Y247"/>
    <mergeCell ref="Z247:AF247"/>
    <mergeCell ref="AG247:AP247"/>
    <mergeCell ref="A245:B245"/>
    <mergeCell ref="C245:T245"/>
    <mergeCell ref="U245:AP245"/>
    <mergeCell ref="A246:B253"/>
    <mergeCell ref="C246:K246"/>
    <mergeCell ref="L246:P246"/>
    <mergeCell ref="Q246:T246"/>
    <mergeCell ref="U246:Y246"/>
    <mergeCell ref="Z246:AF246"/>
    <mergeCell ref="AG246:AP246"/>
    <mergeCell ref="C244:K244"/>
    <mergeCell ref="L244:P244"/>
    <mergeCell ref="Q244:T244"/>
    <mergeCell ref="U244:Y244"/>
    <mergeCell ref="Z244:AF244"/>
    <mergeCell ref="AG244:AP244"/>
    <mergeCell ref="C250:K250"/>
    <mergeCell ref="L250:P250"/>
    <mergeCell ref="Q250:T250"/>
    <mergeCell ref="U250:Y250"/>
    <mergeCell ref="Z250:AF250"/>
    <mergeCell ref="AG250:AP250"/>
    <mergeCell ref="C249:K249"/>
    <mergeCell ref="L249:P249"/>
    <mergeCell ref="Q249:T249"/>
    <mergeCell ref="U249:Y249"/>
    <mergeCell ref="U238:Y238"/>
    <mergeCell ref="Z238:AF238"/>
    <mergeCell ref="AG238:AP238"/>
    <mergeCell ref="C243:K243"/>
    <mergeCell ref="L243:P243"/>
    <mergeCell ref="Q243:T243"/>
    <mergeCell ref="U243:Y243"/>
    <mergeCell ref="Z243:AF243"/>
    <mergeCell ref="AG243:AP243"/>
    <mergeCell ref="C242:K242"/>
    <mergeCell ref="L242:P242"/>
    <mergeCell ref="Q242:T242"/>
    <mergeCell ref="U242:Y242"/>
    <mergeCell ref="Z242:AF242"/>
    <mergeCell ref="AG242:AP242"/>
    <mergeCell ref="C241:K241"/>
    <mergeCell ref="L241:P241"/>
    <mergeCell ref="Q241:T241"/>
    <mergeCell ref="U241:Y241"/>
    <mergeCell ref="Z241:AF241"/>
    <mergeCell ref="AG241:AP241"/>
    <mergeCell ref="A236:B236"/>
    <mergeCell ref="C236:T236"/>
    <mergeCell ref="U236:AP236"/>
    <mergeCell ref="A237:B244"/>
    <mergeCell ref="C237:K237"/>
    <mergeCell ref="L237:P237"/>
    <mergeCell ref="Q237:T237"/>
    <mergeCell ref="U237:Y237"/>
    <mergeCell ref="Z237:AF237"/>
    <mergeCell ref="AG237:AP237"/>
    <mergeCell ref="W234:X234"/>
    <mergeCell ref="Y234:Z234"/>
    <mergeCell ref="AA234:AB234"/>
    <mergeCell ref="AC234:AD234"/>
    <mergeCell ref="AE234:AP234"/>
    <mergeCell ref="A235:B235"/>
    <mergeCell ref="C235:AP235"/>
    <mergeCell ref="C240:K240"/>
    <mergeCell ref="L240:P240"/>
    <mergeCell ref="Q240:T240"/>
    <mergeCell ref="U240:Y240"/>
    <mergeCell ref="Z240:AF240"/>
    <mergeCell ref="AG240:AP240"/>
    <mergeCell ref="C239:K239"/>
    <mergeCell ref="L239:P239"/>
    <mergeCell ref="Q239:T239"/>
    <mergeCell ref="U239:Y239"/>
    <mergeCell ref="Z239:AF239"/>
    <mergeCell ref="AG239:AP239"/>
    <mergeCell ref="C238:K238"/>
    <mergeCell ref="L238:P238"/>
    <mergeCell ref="Q238:T238"/>
    <mergeCell ref="AA233:AB233"/>
    <mergeCell ref="AC233:AD233"/>
    <mergeCell ref="AE233:AP233"/>
    <mergeCell ref="A234:C234"/>
    <mergeCell ref="D234:L234"/>
    <mergeCell ref="M234:N234"/>
    <mergeCell ref="O234:P234"/>
    <mergeCell ref="Q234:R234"/>
    <mergeCell ref="S234:T234"/>
    <mergeCell ref="U234:V234"/>
    <mergeCell ref="AE232:AP232"/>
    <mergeCell ref="A233:C233"/>
    <mergeCell ref="D233:L233"/>
    <mergeCell ref="M233:N233"/>
    <mergeCell ref="O233:P233"/>
    <mergeCell ref="Q233:R233"/>
    <mergeCell ref="S233:T233"/>
    <mergeCell ref="U233:V233"/>
    <mergeCell ref="W233:X233"/>
    <mergeCell ref="Y233:Z233"/>
    <mergeCell ref="S232:T232"/>
    <mergeCell ref="U232:V232"/>
    <mergeCell ref="W232:X232"/>
    <mergeCell ref="Y232:Z232"/>
    <mergeCell ref="AA232:AB232"/>
    <mergeCell ref="AC232:AD232"/>
    <mergeCell ref="W231:X231"/>
    <mergeCell ref="Y231:Z231"/>
    <mergeCell ref="AA231:AB231"/>
    <mergeCell ref="AC231:AD231"/>
    <mergeCell ref="AE231:AP231"/>
    <mergeCell ref="A232:C232"/>
    <mergeCell ref="D232:L232"/>
    <mergeCell ref="M232:N232"/>
    <mergeCell ref="O232:P232"/>
    <mergeCell ref="Q232:R232"/>
    <mergeCell ref="AA230:AB230"/>
    <mergeCell ref="AC230:AD230"/>
    <mergeCell ref="AE230:AP230"/>
    <mergeCell ref="A231:C231"/>
    <mergeCell ref="D231:L231"/>
    <mergeCell ref="M231:N231"/>
    <mergeCell ref="O231:P231"/>
    <mergeCell ref="Q231:R231"/>
    <mergeCell ref="S231:T231"/>
    <mergeCell ref="U231:V231"/>
    <mergeCell ref="AE229:AP229"/>
    <mergeCell ref="A230:C230"/>
    <mergeCell ref="D230:L230"/>
    <mergeCell ref="M230:N230"/>
    <mergeCell ref="O230:P230"/>
    <mergeCell ref="Q230:R230"/>
    <mergeCell ref="S230:T230"/>
    <mergeCell ref="U230:V230"/>
    <mergeCell ref="W230:X230"/>
    <mergeCell ref="Y230:Z230"/>
    <mergeCell ref="S229:T229"/>
    <mergeCell ref="U229:V229"/>
    <mergeCell ref="W229:X229"/>
    <mergeCell ref="Y229:Z229"/>
    <mergeCell ref="AA229:AB229"/>
    <mergeCell ref="AC229:AD229"/>
    <mergeCell ref="W228:X228"/>
    <mergeCell ref="Y228:Z228"/>
    <mergeCell ref="AA228:AB228"/>
    <mergeCell ref="AC228:AD228"/>
    <mergeCell ref="AE228:AP228"/>
    <mergeCell ref="A229:C229"/>
    <mergeCell ref="D229:L229"/>
    <mergeCell ref="M229:N229"/>
    <mergeCell ref="O229:P229"/>
    <mergeCell ref="Q229:R229"/>
    <mergeCell ref="AA227:AB227"/>
    <mergeCell ref="AC227:AD227"/>
    <mergeCell ref="AE227:AP227"/>
    <mergeCell ref="A228:C228"/>
    <mergeCell ref="D228:L228"/>
    <mergeCell ref="M228:N228"/>
    <mergeCell ref="O228:P228"/>
    <mergeCell ref="Q228:R228"/>
    <mergeCell ref="S228:T228"/>
    <mergeCell ref="U228:V228"/>
    <mergeCell ref="AE226:AP226"/>
    <mergeCell ref="A227:C227"/>
    <mergeCell ref="D227:L227"/>
    <mergeCell ref="M227:N227"/>
    <mergeCell ref="O227:P227"/>
    <mergeCell ref="Q227:R227"/>
    <mergeCell ref="S227:T227"/>
    <mergeCell ref="U227:V227"/>
    <mergeCell ref="W227:X227"/>
    <mergeCell ref="Y227:Z227"/>
    <mergeCell ref="S226:T226"/>
    <mergeCell ref="U226:V226"/>
    <mergeCell ref="W226:X226"/>
    <mergeCell ref="Y226:Z226"/>
    <mergeCell ref="AA226:AB226"/>
    <mergeCell ref="AC226:AD226"/>
    <mergeCell ref="W225:X225"/>
    <mergeCell ref="Y225:Z225"/>
    <mergeCell ref="AA225:AB225"/>
    <mergeCell ref="AC225:AD225"/>
    <mergeCell ref="AE225:AP225"/>
    <mergeCell ref="A226:C226"/>
    <mergeCell ref="D226:L226"/>
    <mergeCell ref="M226:N226"/>
    <mergeCell ref="O226:P226"/>
    <mergeCell ref="Q226:R226"/>
    <mergeCell ref="AA224:AB224"/>
    <mergeCell ref="AC224:AD224"/>
    <mergeCell ref="AE224:AP224"/>
    <mergeCell ref="A225:C225"/>
    <mergeCell ref="D225:L225"/>
    <mergeCell ref="M225:N225"/>
    <mergeCell ref="O225:P225"/>
    <mergeCell ref="Q225:R225"/>
    <mergeCell ref="S225:T225"/>
    <mergeCell ref="U225:V225"/>
    <mergeCell ref="AE223:AP223"/>
    <mergeCell ref="A224:C224"/>
    <mergeCell ref="D224:L224"/>
    <mergeCell ref="M224:N224"/>
    <mergeCell ref="O224:P224"/>
    <mergeCell ref="Q224:R224"/>
    <mergeCell ref="S224:T224"/>
    <mergeCell ref="U224:V224"/>
    <mergeCell ref="W224:X224"/>
    <mergeCell ref="Y224:Z224"/>
    <mergeCell ref="S223:T223"/>
    <mergeCell ref="U223:V223"/>
    <mergeCell ref="W223:X223"/>
    <mergeCell ref="Y223:Z223"/>
    <mergeCell ref="AA223:AB223"/>
    <mergeCell ref="AC223:AD223"/>
    <mergeCell ref="W222:X222"/>
    <mergeCell ref="Y222:Z222"/>
    <mergeCell ref="AA222:AB222"/>
    <mergeCell ref="AC222:AD222"/>
    <mergeCell ref="AE222:AP222"/>
    <mergeCell ref="A223:C223"/>
    <mergeCell ref="D223:L223"/>
    <mergeCell ref="M223:N223"/>
    <mergeCell ref="O223:P223"/>
    <mergeCell ref="Q223:R223"/>
    <mergeCell ref="AA221:AB221"/>
    <mergeCell ref="AC221:AD221"/>
    <mergeCell ref="AE221:AP221"/>
    <mergeCell ref="A222:C222"/>
    <mergeCell ref="D222:L222"/>
    <mergeCell ref="M222:N222"/>
    <mergeCell ref="O222:P222"/>
    <mergeCell ref="Q222:R222"/>
    <mergeCell ref="S222:T222"/>
    <mergeCell ref="U222:V222"/>
    <mergeCell ref="AE220:AP220"/>
    <mergeCell ref="A221:C221"/>
    <mergeCell ref="D221:L221"/>
    <mergeCell ref="M221:N221"/>
    <mergeCell ref="O221:P221"/>
    <mergeCell ref="Q221:R221"/>
    <mergeCell ref="S221:T221"/>
    <mergeCell ref="U221:V221"/>
    <mergeCell ref="W221:X221"/>
    <mergeCell ref="Y221:Z221"/>
    <mergeCell ref="S220:T220"/>
    <mergeCell ref="U220:V220"/>
    <mergeCell ref="W220:X220"/>
    <mergeCell ref="Y220:Z220"/>
    <mergeCell ref="AA220:AB220"/>
    <mergeCell ref="AC220:AD220"/>
    <mergeCell ref="U218:V218"/>
    <mergeCell ref="W218:X218"/>
    <mergeCell ref="Y218:Z218"/>
    <mergeCell ref="S217:T217"/>
    <mergeCell ref="U217:V217"/>
    <mergeCell ref="W217:X217"/>
    <mergeCell ref="Y217:Z217"/>
    <mergeCell ref="AA217:AB217"/>
    <mergeCell ref="AC217:AD217"/>
    <mergeCell ref="AE216:AP216"/>
    <mergeCell ref="W219:X219"/>
    <mergeCell ref="Y219:Z219"/>
    <mergeCell ref="AA219:AB219"/>
    <mergeCell ref="AC219:AD219"/>
    <mergeCell ref="AE219:AP219"/>
    <mergeCell ref="A220:C220"/>
    <mergeCell ref="D220:L220"/>
    <mergeCell ref="M220:N220"/>
    <mergeCell ref="O220:P220"/>
    <mergeCell ref="Q220:R220"/>
    <mergeCell ref="AA218:AB218"/>
    <mergeCell ref="AC218:AD218"/>
    <mergeCell ref="AE218:AP218"/>
    <mergeCell ref="A219:C219"/>
    <mergeCell ref="D219:L219"/>
    <mergeCell ref="M219:N219"/>
    <mergeCell ref="O219:P219"/>
    <mergeCell ref="Q219:R219"/>
    <mergeCell ref="S219:T219"/>
    <mergeCell ref="U219:V219"/>
    <mergeCell ref="AV216:AV234"/>
    <mergeCell ref="AW216:AW234"/>
    <mergeCell ref="AX216:AX234"/>
    <mergeCell ref="AY216:AY234"/>
    <mergeCell ref="A217:C217"/>
    <mergeCell ref="D217:L217"/>
    <mergeCell ref="M217:N217"/>
    <mergeCell ref="O217:P217"/>
    <mergeCell ref="Q217:R217"/>
    <mergeCell ref="S216:T216"/>
    <mergeCell ref="U216:V216"/>
    <mergeCell ref="W216:X216"/>
    <mergeCell ref="Y216:Z216"/>
    <mergeCell ref="AA216:AB216"/>
    <mergeCell ref="AC216:AD216"/>
    <mergeCell ref="AE214:AP215"/>
    <mergeCell ref="U215:V215"/>
    <mergeCell ref="W215:X215"/>
    <mergeCell ref="Y215:Z215"/>
    <mergeCell ref="AA215:AB215"/>
    <mergeCell ref="A216:C216"/>
    <mergeCell ref="D216:L216"/>
    <mergeCell ref="M216:N216"/>
    <mergeCell ref="O216:P216"/>
    <mergeCell ref="Q216:R216"/>
    <mergeCell ref="AE217:AP217"/>
    <mergeCell ref="A218:C218"/>
    <mergeCell ref="D218:L218"/>
    <mergeCell ref="M218:N218"/>
    <mergeCell ref="O218:P218"/>
    <mergeCell ref="Q218:R218"/>
    <mergeCell ref="S218:T218"/>
    <mergeCell ref="A213:C213"/>
    <mergeCell ref="D213:AP213"/>
    <mergeCell ref="A214:C215"/>
    <mergeCell ref="D214:L215"/>
    <mergeCell ref="M214:N215"/>
    <mergeCell ref="O214:P215"/>
    <mergeCell ref="Q214:R215"/>
    <mergeCell ref="S214:T215"/>
    <mergeCell ref="U214:AB214"/>
    <mergeCell ref="AC214:AD215"/>
    <mergeCell ref="AE210:AP210"/>
    <mergeCell ref="A211:C211"/>
    <mergeCell ref="D211:AP211"/>
    <mergeCell ref="D212:L212"/>
    <mergeCell ref="M212:N212"/>
    <mergeCell ref="O212:T212"/>
    <mergeCell ref="U212:AP212"/>
    <mergeCell ref="S210:T210"/>
    <mergeCell ref="U210:V210"/>
    <mergeCell ref="W210:X210"/>
    <mergeCell ref="Y210:Z210"/>
    <mergeCell ref="AA210:AB210"/>
    <mergeCell ref="AC210:AD210"/>
    <mergeCell ref="W209:X209"/>
    <mergeCell ref="Y209:Z209"/>
    <mergeCell ref="AA209:AB209"/>
    <mergeCell ref="AC209:AD209"/>
    <mergeCell ref="AE209:AP209"/>
    <mergeCell ref="A210:C210"/>
    <mergeCell ref="D210:L210"/>
    <mergeCell ref="M210:N210"/>
    <mergeCell ref="O210:P210"/>
    <mergeCell ref="Q210:R210"/>
    <mergeCell ref="AA208:AB208"/>
    <mergeCell ref="AC208:AD208"/>
    <mergeCell ref="AE208:AP208"/>
    <mergeCell ref="A209:C209"/>
    <mergeCell ref="D209:L209"/>
    <mergeCell ref="M209:N209"/>
    <mergeCell ref="O209:P209"/>
    <mergeCell ref="Q209:R209"/>
    <mergeCell ref="S209:T209"/>
    <mergeCell ref="U209:V209"/>
    <mergeCell ref="AE207:AP207"/>
    <mergeCell ref="A208:C208"/>
    <mergeCell ref="D208:L208"/>
    <mergeCell ref="M208:N208"/>
    <mergeCell ref="O208:P208"/>
    <mergeCell ref="Q208:R208"/>
    <mergeCell ref="S208:T208"/>
    <mergeCell ref="U208:V208"/>
    <mergeCell ref="W208:X208"/>
    <mergeCell ref="Y208:Z208"/>
    <mergeCell ref="S207:T207"/>
    <mergeCell ref="U207:V207"/>
    <mergeCell ref="W207:X207"/>
    <mergeCell ref="Y207:Z207"/>
    <mergeCell ref="AA207:AB207"/>
    <mergeCell ref="AC207:AD207"/>
    <mergeCell ref="W206:X206"/>
    <mergeCell ref="Y206:Z206"/>
    <mergeCell ref="AA206:AB206"/>
    <mergeCell ref="AC206:AD206"/>
    <mergeCell ref="AE206:AP206"/>
    <mergeCell ref="A207:C207"/>
    <mergeCell ref="D207:L207"/>
    <mergeCell ref="M207:N207"/>
    <mergeCell ref="O207:P207"/>
    <mergeCell ref="Q207:R207"/>
    <mergeCell ref="AA205:AB205"/>
    <mergeCell ref="AC205:AD205"/>
    <mergeCell ref="AE205:AP205"/>
    <mergeCell ref="A206:C206"/>
    <mergeCell ref="D206:L206"/>
    <mergeCell ref="M206:N206"/>
    <mergeCell ref="O206:P206"/>
    <mergeCell ref="Q206:R206"/>
    <mergeCell ref="S206:T206"/>
    <mergeCell ref="U206:V206"/>
    <mergeCell ref="AE204:AP204"/>
    <mergeCell ref="A205:C205"/>
    <mergeCell ref="D205:L205"/>
    <mergeCell ref="M205:N205"/>
    <mergeCell ref="O205:P205"/>
    <mergeCell ref="Q205:R205"/>
    <mergeCell ref="S205:T205"/>
    <mergeCell ref="U205:V205"/>
    <mergeCell ref="W205:X205"/>
    <mergeCell ref="Y205:Z205"/>
    <mergeCell ref="S204:T204"/>
    <mergeCell ref="U204:V204"/>
    <mergeCell ref="W204:X204"/>
    <mergeCell ref="Y204:Z204"/>
    <mergeCell ref="AA204:AB204"/>
    <mergeCell ref="AC204:AD204"/>
    <mergeCell ref="W203:X203"/>
    <mergeCell ref="Y203:Z203"/>
    <mergeCell ref="AA203:AB203"/>
    <mergeCell ref="AC203:AD203"/>
    <mergeCell ref="AE203:AP203"/>
    <mergeCell ref="A204:C204"/>
    <mergeCell ref="D204:L204"/>
    <mergeCell ref="M204:N204"/>
    <mergeCell ref="O204:P204"/>
    <mergeCell ref="Q204:R204"/>
    <mergeCell ref="AA202:AB202"/>
    <mergeCell ref="AC202:AD202"/>
    <mergeCell ref="AE202:AP202"/>
    <mergeCell ref="A203:C203"/>
    <mergeCell ref="D203:L203"/>
    <mergeCell ref="M203:N203"/>
    <mergeCell ref="O203:P203"/>
    <mergeCell ref="Q203:R203"/>
    <mergeCell ref="S203:T203"/>
    <mergeCell ref="U203:V203"/>
    <mergeCell ref="AE201:AP201"/>
    <mergeCell ref="A202:C202"/>
    <mergeCell ref="D202:L202"/>
    <mergeCell ref="M202:N202"/>
    <mergeCell ref="O202:P202"/>
    <mergeCell ref="Q202:R202"/>
    <mergeCell ref="S202:T202"/>
    <mergeCell ref="U202:V202"/>
    <mergeCell ref="W202:X202"/>
    <mergeCell ref="Y202:Z202"/>
    <mergeCell ref="S201:T201"/>
    <mergeCell ref="U201:V201"/>
    <mergeCell ref="W201:X201"/>
    <mergeCell ref="Y201:Z201"/>
    <mergeCell ref="AA201:AB201"/>
    <mergeCell ref="AC201:AD201"/>
    <mergeCell ref="AE200:AP200"/>
    <mergeCell ref="AV200:AV210"/>
    <mergeCell ref="AW200:AW210"/>
    <mergeCell ref="AX200:AX210"/>
    <mergeCell ref="AY200:AY210"/>
    <mergeCell ref="A201:C201"/>
    <mergeCell ref="D201:L201"/>
    <mergeCell ref="M201:N201"/>
    <mergeCell ref="O201:P201"/>
    <mergeCell ref="Q201:R201"/>
    <mergeCell ref="S200:T200"/>
    <mergeCell ref="U200:V200"/>
    <mergeCell ref="W200:X200"/>
    <mergeCell ref="Y200:Z200"/>
    <mergeCell ref="AA200:AB200"/>
    <mergeCell ref="AC200:AD200"/>
    <mergeCell ref="AE197:AP197"/>
    <mergeCell ref="A198:C198"/>
    <mergeCell ref="D198:AP198"/>
    <mergeCell ref="A199:R199"/>
    <mergeCell ref="S199:AA199"/>
    <mergeCell ref="A200:C200"/>
    <mergeCell ref="D200:L200"/>
    <mergeCell ref="M200:N200"/>
    <mergeCell ref="O200:P200"/>
    <mergeCell ref="Q200:R200"/>
    <mergeCell ref="S197:T197"/>
    <mergeCell ref="U197:V197"/>
    <mergeCell ref="W197:X197"/>
    <mergeCell ref="Y197:Z197"/>
    <mergeCell ref="AA197:AB197"/>
    <mergeCell ref="AC197:AD197"/>
    <mergeCell ref="AY188:AY197"/>
    <mergeCell ref="W196:X196"/>
    <mergeCell ref="Y196:Z196"/>
    <mergeCell ref="AA196:AB196"/>
    <mergeCell ref="AC196:AD196"/>
    <mergeCell ref="AE196:AP196"/>
    <mergeCell ref="A197:C197"/>
    <mergeCell ref="D197:L197"/>
    <mergeCell ref="M197:N197"/>
    <mergeCell ref="O197:P197"/>
    <mergeCell ref="Q197:R197"/>
    <mergeCell ref="AA195:AB195"/>
    <mergeCell ref="AC195:AD195"/>
    <mergeCell ref="AE195:AP195"/>
    <mergeCell ref="A196:C196"/>
    <mergeCell ref="D196:L196"/>
    <mergeCell ref="M196:N196"/>
    <mergeCell ref="O196:P196"/>
    <mergeCell ref="Q196:R196"/>
    <mergeCell ref="S196:T196"/>
    <mergeCell ref="U196:V196"/>
    <mergeCell ref="AE194:AP194"/>
    <mergeCell ref="A195:C195"/>
    <mergeCell ref="D195:L195"/>
    <mergeCell ref="M195:N195"/>
    <mergeCell ref="O195:P195"/>
    <mergeCell ref="Q195:R195"/>
    <mergeCell ref="S195:T195"/>
    <mergeCell ref="U195:V195"/>
    <mergeCell ref="W195:X195"/>
    <mergeCell ref="Y195:Z195"/>
    <mergeCell ref="S194:T194"/>
    <mergeCell ref="U194:V194"/>
    <mergeCell ref="W194:X194"/>
    <mergeCell ref="Y194:Z194"/>
    <mergeCell ref="AA194:AB194"/>
    <mergeCell ref="AC194:AD194"/>
    <mergeCell ref="W193:X193"/>
    <mergeCell ref="Y193:Z193"/>
    <mergeCell ref="AA193:AB193"/>
    <mergeCell ref="AC193:AD193"/>
    <mergeCell ref="AE193:AP193"/>
    <mergeCell ref="A194:C194"/>
    <mergeCell ref="D194:L194"/>
    <mergeCell ref="M194:N194"/>
    <mergeCell ref="O194:P194"/>
    <mergeCell ref="Q194:R194"/>
    <mergeCell ref="AA192:AB192"/>
    <mergeCell ref="AC192:AD192"/>
    <mergeCell ref="AE192:AP192"/>
    <mergeCell ref="A193:C193"/>
    <mergeCell ref="D193:L193"/>
    <mergeCell ref="M193:N193"/>
    <mergeCell ref="O193:P193"/>
    <mergeCell ref="Q193:R193"/>
    <mergeCell ref="S193:T193"/>
    <mergeCell ref="U193:V193"/>
    <mergeCell ref="AE191:AP191"/>
    <mergeCell ref="A192:C192"/>
    <mergeCell ref="D192:L192"/>
    <mergeCell ref="M192:N192"/>
    <mergeCell ref="O192:P192"/>
    <mergeCell ref="Q192:R192"/>
    <mergeCell ref="S192:T192"/>
    <mergeCell ref="U192:V192"/>
    <mergeCell ref="W192:X192"/>
    <mergeCell ref="Y192:Z192"/>
    <mergeCell ref="S191:T191"/>
    <mergeCell ref="U191:V191"/>
    <mergeCell ref="W191:X191"/>
    <mergeCell ref="Y191:Z191"/>
    <mergeCell ref="AA191:AB191"/>
    <mergeCell ref="AC191:AD191"/>
    <mergeCell ref="U190:V190"/>
    <mergeCell ref="W190:X190"/>
    <mergeCell ref="Y190:Z190"/>
    <mergeCell ref="AA190:AB190"/>
    <mergeCell ref="AC190:AD190"/>
    <mergeCell ref="AE190:AP190"/>
    <mergeCell ref="A190:C191"/>
    <mergeCell ref="D190:L190"/>
    <mergeCell ref="M190:N190"/>
    <mergeCell ref="O190:P190"/>
    <mergeCell ref="Q190:R190"/>
    <mergeCell ref="S190:T190"/>
    <mergeCell ref="E191:L191"/>
    <mergeCell ref="M191:N191"/>
    <mergeCell ref="O191:P191"/>
    <mergeCell ref="Q191:R191"/>
    <mergeCell ref="AX188:AX197"/>
    <mergeCell ref="A189:C189"/>
    <mergeCell ref="D189:L189"/>
    <mergeCell ref="M189:N189"/>
    <mergeCell ref="O189:P189"/>
    <mergeCell ref="Q189:R189"/>
    <mergeCell ref="S189:T189"/>
    <mergeCell ref="U189:V189"/>
    <mergeCell ref="W189:X189"/>
    <mergeCell ref="Y188:Z188"/>
    <mergeCell ref="AA188:AB188"/>
    <mergeCell ref="AC188:AD188"/>
    <mergeCell ref="AE188:AP188"/>
    <mergeCell ref="AV188:AV197"/>
    <mergeCell ref="AW188:AW197"/>
    <mergeCell ref="Y189:Z189"/>
    <mergeCell ref="AA189:AB189"/>
    <mergeCell ref="AC189:AD189"/>
    <mergeCell ref="AE189:AP189"/>
    <mergeCell ref="A187:C187"/>
    <mergeCell ref="D187:AP187"/>
    <mergeCell ref="A188:C188"/>
    <mergeCell ref="D188:L188"/>
    <mergeCell ref="M188:N188"/>
    <mergeCell ref="O188:P188"/>
    <mergeCell ref="Q188:R188"/>
    <mergeCell ref="S188:T188"/>
    <mergeCell ref="U188:V188"/>
    <mergeCell ref="W188:X188"/>
    <mergeCell ref="U186:V186"/>
    <mergeCell ref="W186:X186"/>
    <mergeCell ref="Y186:Z186"/>
    <mergeCell ref="AA186:AB186"/>
    <mergeCell ref="AC186:AD186"/>
    <mergeCell ref="AE186:AP186"/>
    <mergeCell ref="A186:C186"/>
    <mergeCell ref="D186:L186"/>
    <mergeCell ref="M186:N186"/>
    <mergeCell ref="O186:P186"/>
    <mergeCell ref="Q186:R186"/>
    <mergeCell ref="S186:T186"/>
    <mergeCell ref="U185:V185"/>
    <mergeCell ref="W185:X185"/>
    <mergeCell ref="Y185:Z185"/>
    <mergeCell ref="AA185:AB185"/>
    <mergeCell ref="AC185:AD185"/>
    <mergeCell ref="AE185:AP185"/>
    <mergeCell ref="A185:C185"/>
    <mergeCell ref="D185:L185"/>
    <mergeCell ref="M185:N185"/>
    <mergeCell ref="O185:P185"/>
    <mergeCell ref="Q185:R185"/>
    <mergeCell ref="S185:T185"/>
    <mergeCell ref="U184:V184"/>
    <mergeCell ref="W184:X184"/>
    <mergeCell ref="Y184:Z184"/>
    <mergeCell ref="AA184:AB184"/>
    <mergeCell ref="AC184:AD184"/>
    <mergeCell ref="AE184:AP184"/>
    <mergeCell ref="A184:C184"/>
    <mergeCell ref="D184:L184"/>
    <mergeCell ref="M184:N184"/>
    <mergeCell ref="O184:P184"/>
    <mergeCell ref="Q184:R184"/>
    <mergeCell ref="S184:T184"/>
    <mergeCell ref="U183:V183"/>
    <mergeCell ref="W183:X183"/>
    <mergeCell ref="Y183:Z183"/>
    <mergeCell ref="AA183:AB183"/>
    <mergeCell ref="AC183:AD183"/>
    <mergeCell ref="AE183:AP183"/>
    <mergeCell ref="A183:C183"/>
    <mergeCell ref="D183:L183"/>
    <mergeCell ref="M183:N183"/>
    <mergeCell ref="O183:P183"/>
    <mergeCell ref="Q183:R183"/>
    <mergeCell ref="S183:T183"/>
    <mergeCell ref="AX181:AX186"/>
    <mergeCell ref="AY181:AY186"/>
    <mergeCell ref="A182:C182"/>
    <mergeCell ref="D182:L182"/>
    <mergeCell ref="M182:N182"/>
    <mergeCell ref="O182:P182"/>
    <mergeCell ref="Q182:R182"/>
    <mergeCell ref="S182:T182"/>
    <mergeCell ref="U182:V182"/>
    <mergeCell ref="W182:X182"/>
    <mergeCell ref="Y181:Z181"/>
    <mergeCell ref="AA181:AB181"/>
    <mergeCell ref="AC181:AD181"/>
    <mergeCell ref="AE181:AP181"/>
    <mergeCell ref="AV181:AV186"/>
    <mergeCell ref="AW181:AW186"/>
    <mergeCell ref="Y182:Z182"/>
    <mergeCell ref="AA182:AB182"/>
    <mergeCell ref="AC182:AD182"/>
    <mergeCell ref="AE182:AP182"/>
    <mergeCell ref="A180:C180"/>
    <mergeCell ref="D180:AP180"/>
    <mergeCell ref="A181:C181"/>
    <mergeCell ref="D181:L181"/>
    <mergeCell ref="M181:N181"/>
    <mergeCell ref="O181:P181"/>
    <mergeCell ref="Q181:R181"/>
    <mergeCell ref="S181:T181"/>
    <mergeCell ref="U181:V181"/>
    <mergeCell ref="W181:X181"/>
    <mergeCell ref="U179:V179"/>
    <mergeCell ref="W179:X179"/>
    <mergeCell ref="Y179:Z179"/>
    <mergeCell ref="AA179:AB179"/>
    <mergeCell ref="AC179:AD179"/>
    <mergeCell ref="AE179:AP179"/>
    <mergeCell ref="A179:C179"/>
    <mergeCell ref="D179:L179"/>
    <mergeCell ref="M179:N179"/>
    <mergeCell ref="O179:P179"/>
    <mergeCell ref="Q179:R179"/>
    <mergeCell ref="S179:T179"/>
    <mergeCell ref="U178:V178"/>
    <mergeCell ref="W178:X178"/>
    <mergeCell ref="Y178:Z178"/>
    <mergeCell ref="AA178:AB178"/>
    <mergeCell ref="AC178:AD178"/>
    <mergeCell ref="AE178:AP178"/>
    <mergeCell ref="A178:C178"/>
    <mergeCell ref="D178:L178"/>
    <mergeCell ref="M178:N178"/>
    <mergeCell ref="O178:P178"/>
    <mergeCell ref="Q178:R178"/>
    <mergeCell ref="S178:T178"/>
    <mergeCell ref="U177:V177"/>
    <mergeCell ref="W177:X177"/>
    <mergeCell ref="Y177:Z177"/>
    <mergeCell ref="AA177:AB177"/>
    <mergeCell ref="AC177:AD177"/>
    <mergeCell ref="AE177:AP177"/>
    <mergeCell ref="A177:C177"/>
    <mergeCell ref="D177:L177"/>
    <mergeCell ref="M177:N177"/>
    <mergeCell ref="O177:P177"/>
    <mergeCell ref="Q177:R177"/>
    <mergeCell ref="S177:T177"/>
    <mergeCell ref="U176:V176"/>
    <mergeCell ref="W176:X176"/>
    <mergeCell ref="Y176:Z176"/>
    <mergeCell ref="AA176:AB176"/>
    <mergeCell ref="AC176:AD176"/>
    <mergeCell ref="AE176:AP176"/>
    <mergeCell ref="A176:C176"/>
    <mergeCell ref="D176:L176"/>
    <mergeCell ref="M176:N176"/>
    <mergeCell ref="O176:P176"/>
    <mergeCell ref="Q176:R176"/>
    <mergeCell ref="S176:T176"/>
    <mergeCell ref="U175:V175"/>
    <mergeCell ref="W175:X175"/>
    <mergeCell ref="Y175:Z175"/>
    <mergeCell ref="AA175:AB175"/>
    <mergeCell ref="AC175:AD175"/>
    <mergeCell ref="AE175:AP175"/>
    <mergeCell ref="A175:C175"/>
    <mergeCell ref="D175:L175"/>
    <mergeCell ref="M175:N175"/>
    <mergeCell ref="O175:P175"/>
    <mergeCell ref="Q175:R175"/>
    <mergeCell ref="S175:T175"/>
    <mergeCell ref="U172:V172"/>
    <mergeCell ref="W172:X172"/>
    <mergeCell ref="Y172:Z172"/>
    <mergeCell ref="AA172:AB172"/>
    <mergeCell ref="AC172:AD172"/>
    <mergeCell ref="AE172:AP172"/>
    <mergeCell ref="A172:C172"/>
    <mergeCell ref="D172:L172"/>
    <mergeCell ref="M172:N174"/>
    <mergeCell ref="O172:P174"/>
    <mergeCell ref="Q172:R172"/>
    <mergeCell ref="S172:T172"/>
    <mergeCell ref="A173:C173"/>
    <mergeCell ref="E173:L173"/>
    <mergeCell ref="Q173:R173"/>
    <mergeCell ref="S173:T173"/>
    <mergeCell ref="AE173:AP173"/>
    <mergeCell ref="A174:C174"/>
    <mergeCell ref="E174:L174"/>
    <mergeCell ref="Q174:R174"/>
    <mergeCell ref="S174:T174"/>
    <mergeCell ref="U174:V174"/>
    <mergeCell ref="W174:X174"/>
    <mergeCell ref="U173:V173"/>
    <mergeCell ref="U171:V171"/>
    <mergeCell ref="W171:X171"/>
    <mergeCell ref="Y171:Z171"/>
    <mergeCell ref="AA171:AB171"/>
    <mergeCell ref="AC171:AD171"/>
    <mergeCell ref="AE171:AP171"/>
    <mergeCell ref="A171:C171"/>
    <mergeCell ref="D171:L171"/>
    <mergeCell ref="M171:N171"/>
    <mergeCell ref="O171:P171"/>
    <mergeCell ref="Q171:R171"/>
    <mergeCell ref="S171:T171"/>
    <mergeCell ref="Y174:Z174"/>
    <mergeCell ref="AA174:AB174"/>
    <mergeCell ref="AC174:AD174"/>
    <mergeCell ref="AE174:AP174"/>
    <mergeCell ref="U170:V170"/>
    <mergeCell ref="W170:X170"/>
    <mergeCell ref="Y170:Z170"/>
    <mergeCell ref="AA170:AB170"/>
    <mergeCell ref="AC170:AD170"/>
    <mergeCell ref="AE170:AP170"/>
    <mergeCell ref="A170:C170"/>
    <mergeCell ref="D170:L170"/>
    <mergeCell ref="M170:N170"/>
    <mergeCell ref="O170:P170"/>
    <mergeCell ref="Q170:R170"/>
    <mergeCell ref="S170:T170"/>
    <mergeCell ref="W173:X173"/>
    <mergeCell ref="Y173:Z173"/>
    <mergeCell ref="AA173:AB173"/>
    <mergeCell ref="AC173:AD173"/>
    <mergeCell ref="U169:V169"/>
    <mergeCell ref="W169:X169"/>
    <mergeCell ref="Y169:Z169"/>
    <mergeCell ref="AA169:AB169"/>
    <mergeCell ref="AC169:AD169"/>
    <mergeCell ref="AE169:AP169"/>
    <mergeCell ref="A169:C169"/>
    <mergeCell ref="D169:L169"/>
    <mergeCell ref="M169:N169"/>
    <mergeCell ref="O169:P169"/>
    <mergeCell ref="Q169:R169"/>
    <mergeCell ref="S169:T169"/>
    <mergeCell ref="U168:V168"/>
    <mergeCell ref="W168:X168"/>
    <mergeCell ref="Y168:Z168"/>
    <mergeCell ref="AA168:AB168"/>
    <mergeCell ref="AC168:AD168"/>
    <mergeCell ref="AE168:AP168"/>
    <mergeCell ref="A168:C168"/>
    <mergeCell ref="D168:L168"/>
    <mergeCell ref="M168:N168"/>
    <mergeCell ref="O168:P168"/>
    <mergeCell ref="Q168:R168"/>
    <mergeCell ref="S168:T168"/>
    <mergeCell ref="U167:V167"/>
    <mergeCell ref="W167:X167"/>
    <mergeCell ref="Y167:Z167"/>
    <mergeCell ref="AA167:AB167"/>
    <mergeCell ref="AC167:AD167"/>
    <mergeCell ref="AE167:AP167"/>
    <mergeCell ref="Y166:Z166"/>
    <mergeCell ref="AA166:AB166"/>
    <mergeCell ref="AC166:AD166"/>
    <mergeCell ref="AE166:AP166"/>
    <mergeCell ref="A167:C167"/>
    <mergeCell ref="D167:L167"/>
    <mergeCell ref="M167:N167"/>
    <mergeCell ref="O167:P167"/>
    <mergeCell ref="Q167:R167"/>
    <mergeCell ref="S167:T167"/>
    <mergeCell ref="Y165:Z165"/>
    <mergeCell ref="AA165:AB165"/>
    <mergeCell ref="AC165:AD165"/>
    <mergeCell ref="AE165:AP165"/>
    <mergeCell ref="A166:C166"/>
    <mergeCell ref="E166:L166"/>
    <mergeCell ref="Q166:R166"/>
    <mergeCell ref="S166:T166"/>
    <mergeCell ref="U166:V166"/>
    <mergeCell ref="W166:X166"/>
    <mergeCell ref="Y164:Z164"/>
    <mergeCell ref="AA164:AB164"/>
    <mergeCell ref="AC164:AD164"/>
    <mergeCell ref="AE164:AP164"/>
    <mergeCell ref="A165:C165"/>
    <mergeCell ref="E165:L165"/>
    <mergeCell ref="Q165:R165"/>
    <mergeCell ref="S165:T165"/>
    <mergeCell ref="U165:V165"/>
    <mergeCell ref="W165:X165"/>
    <mergeCell ref="Y163:Z163"/>
    <mergeCell ref="AA163:AB163"/>
    <mergeCell ref="AC163:AD163"/>
    <mergeCell ref="AE163:AP163"/>
    <mergeCell ref="A164:C164"/>
    <mergeCell ref="E164:L164"/>
    <mergeCell ref="Q164:R164"/>
    <mergeCell ref="S164:T164"/>
    <mergeCell ref="U164:V164"/>
    <mergeCell ref="W164:X164"/>
    <mergeCell ref="Y162:Z162"/>
    <mergeCell ref="AA162:AB162"/>
    <mergeCell ref="AC162:AD162"/>
    <mergeCell ref="AE162:AP162"/>
    <mergeCell ref="A163:C163"/>
    <mergeCell ref="E163:L163"/>
    <mergeCell ref="Q163:R163"/>
    <mergeCell ref="S163:T163"/>
    <mergeCell ref="U163:V163"/>
    <mergeCell ref="W163:X163"/>
    <mergeCell ref="Y161:Z161"/>
    <mergeCell ref="AA161:AB161"/>
    <mergeCell ref="AC161:AD161"/>
    <mergeCell ref="AE161:AP161"/>
    <mergeCell ref="A162:C162"/>
    <mergeCell ref="E162:L162"/>
    <mergeCell ref="Q162:R162"/>
    <mergeCell ref="S162:T162"/>
    <mergeCell ref="U162:V162"/>
    <mergeCell ref="W162:X162"/>
    <mergeCell ref="A161:C161"/>
    <mergeCell ref="E161:L161"/>
    <mergeCell ref="Q161:R161"/>
    <mergeCell ref="S161:T161"/>
    <mergeCell ref="U161:V161"/>
    <mergeCell ref="W161:X161"/>
    <mergeCell ref="Y160:Z160"/>
    <mergeCell ref="AA160:AB160"/>
    <mergeCell ref="AC160:AD160"/>
    <mergeCell ref="AE160:AP160"/>
    <mergeCell ref="Y155:Z155"/>
    <mergeCell ref="AA155:AB155"/>
    <mergeCell ref="AC155:AD155"/>
    <mergeCell ref="AE155:AP155"/>
    <mergeCell ref="A156:C156"/>
    <mergeCell ref="D156:L156"/>
    <mergeCell ref="M156:N166"/>
    <mergeCell ref="O156:P166"/>
    <mergeCell ref="Q156:R156"/>
    <mergeCell ref="S156:T156"/>
    <mergeCell ref="Y159:Z159"/>
    <mergeCell ref="AA159:AB159"/>
    <mergeCell ref="AC159:AD159"/>
    <mergeCell ref="AE159:AP159"/>
    <mergeCell ref="A160:C160"/>
    <mergeCell ref="E160:L160"/>
    <mergeCell ref="Q160:R160"/>
    <mergeCell ref="S160:T160"/>
    <mergeCell ref="U160:V160"/>
    <mergeCell ref="W160:X160"/>
    <mergeCell ref="Q159:R159"/>
    <mergeCell ref="S159:T159"/>
    <mergeCell ref="U159:V159"/>
    <mergeCell ref="W159:X159"/>
    <mergeCell ref="Q158:R158"/>
    <mergeCell ref="S158:T158"/>
    <mergeCell ref="U158:V158"/>
    <mergeCell ref="W158:X158"/>
    <mergeCell ref="A155:C155"/>
    <mergeCell ref="E155:L155"/>
    <mergeCell ref="Q155:R155"/>
    <mergeCell ref="S155:T155"/>
    <mergeCell ref="U155:V155"/>
    <mergeCell ref="W155:X155"/>
    <mergeCell ref="Y158:Z158"/>
    <mergeCell ref="AA158:AB158"/>
    <mergeCell ref="AC158:AD158"/>
    <mergeCell ref="AE158:AP158"/>
    <mergeCell ref="A159:C159"/>
    <mergeCell ref="E159:L159"/>
    <mergeCell ref="Y157:Z157"/>
    <mergeCell ref="AA157:AB157"/>
    <mergeCell ref="AC157:AD157"/>
    <mergeCell ref="AE157:AP157"/>
    <mergeCell ref="A158:C158"/>
    <mergeCell ref="E158:L158"/>
    <mergeCell ref="A157:C157"/>
    <mergeCell ref="E157:L157"/>
    <mergeCell ref="Q157:R157"/>
    <mergeCell ref="S157:T157"/>
    <mergeCell ref="U157:V157"/>
    <mergeCell ref="W157:X157"/>
    <mergeCell ref="U156:V156"/>
    <mergeCell ref="W156:X156"/>
    <mergeCell ref="Y156:Z156"/>
    <mergeCell ref="AA156:AB156"/>
    <mergeCell ref="AC156:AD156"/>
    <mergeCell ref="AE156:AP156"/>
    <mergeCell ref="AC153:AD153"/>
    <mergeCell ref="AE153:AP153"/>
    <mergeCell ref="A154:C154"/>
    <mergeCell ref="E154:L154"/>
    <mergeCell ref="Q154:R154"/>
    <mergeCell ref="S154:T154"/>
    <mergeCell ref="U154:V154"/>
    <mergeCell ref="W154:X154"/>
    <mergeCell ref="Y152:Z152"/>
    <mergeCell ref="AA152:AB152"/>
    <mergeCell ref="AC152:AD152"/>
    <mergeCell ref="AE152:AP152"/>
    <mergeCell ref="A153:C153"/>
    <mergeCell ref="E153:L153"/>
    <mergeCell ref="Q153:R153"/>
    <mergeCell ref="S153:T153"/>
    <mergeCell ref="U153:V153"/>
    <mergeCell ref="W153:X153"/>
    <mergeCell ref="Y154:Z154"/>
    <mergeCell ref="AA154:AB154"/>
    <mergeCell ref="AC154:AD154"/>
    <mergeCell ref="AE154:AP154"/>
    <mergeCell ref="AV148:AV179"/>
    <mergeCell ref="AW148:AW179"/>
    <mergeCell ref="AX148:AX179"/>
    <mergeCell ref="AY148:AY179"/>
    <mergeCell ref="A149:C149"/>
    <mergeCell ref="E149:L149"/>
    <mergeCell ref="Q149:R149"/>
    <mergeCell ref="S149:T149"/>
    <mergeCell ref="U149:V149"/>
    <mergeCell ref="W149:X149"/>
    <mergeCell ref="Y151:Z151"/>
    <mergeCell ref="AA151:AB151"/>
    <mergeCell ref="AC151:AD151"/>
    <mergeCell ref="AE151:AP151"/>
    <mergeCell ref="A152:C152"/>
    <mergeCell ref="E152:L152"/>
    <mergeCell ref="Q152:R152"/>
    <mergeCell ref="S152:T152"/>
    <mergeCell ref="U152:V152"/>
    <mergeCell ref="W152:X152"/>
    <mergeCell ref="Y150:Z150"/>
    <mergeCell ref="AA150:AB150"/>
    <mergeCell ref="AC150:AD150"/>
    <mergeCell ref="AE150:AP150"/>
    <mergeCell ref="A151:C151"/>
    <mergeCell ref="E151:L151"/>
    <mergeCell ref="Q151:R151"/>
    <mergeCell ref="S151:T151"/>
    <mergeCell ref="U151:V151"/>
    <mergeCell ref="W151:X151"/>
    <mergeCell ref="Y153:Z153"/>
    <mergeCell ref="AA153:AB153"/>
    <mergeCell ref="A147:C147"/>
    <mergeCell ref="D147:AP147"/>
    <mergeCell ref="A148:C148"/>
    <mergeCell ref="D148:L148"/>
    <mergeCell ref="M148:N155"/>
    <mergeCell ref="O148:P155"/>
    <mergeCell ref="Q148:Z148"/>
    <mergeCell ref="AA148:AB148"/>
    <mergeCell ref="AC148:AD148"/>
    <mergeCell ref="AE148:AP148"/>
    <mergeCell ref="U146:V146"/>
    <mergeCell ref="W146:X146"/>
    <mergeCell ref="Y146:Z146"/>
    <mergeCell ref="AA146:AB146"/>
    <mergeCell ref="AC146:AD146"/>
    <mergeCell ref="AE146:AP146"/>
    <mergeCell ref="A146:C146"/>
    <mergeCell ref="D146:L146"/>
    <mergeCell ref="M146:N146"/>
    <mergeCell ref="O146:P146"/>
    <mergeCell ref="Q146:R146"/>
    <mergeCell ref="S146:T146"/>
    <mergeCell ref="Y149:Z149"/>
    <mergeCell ref="AA149:AB149"/>
    <mergeCell ref="AC149:AD149"/>
    <mergeCell ref="AE149:AP149"/>
    <mergeCell ref="A150:C150"/>
    <mergeCell ref="E150:L150"/>
    <mergeCell ref="Q150:R150"/>
    <mergeCell ref="S150:T150"/>
    <mergeCell ref="U150:V150"/>
    <mergeCell ref="W150:X150"/>
    <mergeCell ref="M142:N142"/>
    <mergeCell ref="O142:P142"/>
    <mergeCell ref="Q142:R142"/>
    <mergeCell ref="S142:T142"/>
    <mergeCell ref="AX144:AX146"/>
    <mergeCell ref="AY144:AY146"/>
    <mergeCell ref="A145:C145"/>
    <mergeCell ref="D145:L145"/>
    <mergeCell ref="M145:N145"/>
    <mergeCell ref="O145:P145"/>
    <mergeCell ref="Q145:R145"/>
    <mergeCell ref="S145:T145"/>
    <mergeCell ref="U145:V145"/>
    <mergeCell ref="W145:X145"/>
    <mergeCell ref="Y144:Z144"/>
    <mergeCell ref="AA144:AB144"/>
    <mergeCell ref="AC144:AD144"/>
    <mergeCell ref="AE144:AP144"/>
    <mergeCell ref="AV144:AV146"/>
    <mergeCell ref="AW144:AW146"/>
    <mergeCell ref="Y145:Z145"/>
    <mergeCell ref="AA145:AB145"/>
    <mergeCell ref="AC145:AD145"/>
    <mergeCell ref="AE145:AP145"/>
    <mergeCell ref="Q141:R141"/>
    <mergeCell ref="S141:T141"/>
    <mergeCell ref="U140:V140"/>
    <mergeCell ref="W140:X140"/>
    <mergeCell ref="Y140:Z140"/>
    <mergeCell ref="AA140:AB140"/>
    <mergeCell ref="AC140:AD140"/>
    <mergeCell ref="AE140:AP140"/>
    <mergeCell ref="A140:C140"/>
    <mergeCell ref="D140:L140"/>
    <mergeCell ref="M140:N140"/>
    <mergeCell ref="O140:P140"/>
    <mergeCell ref="Q140:R140"/>
    <mergeCell ref="S140:T140"/>
    <mergeCell ref="A143:C143"/>
    <mergeCell ref="D143:AP143"/>
    <mergeCell ref="A144:C144"/>
    <mergeCell ref="D144:L144"/>
    <mergeCell ref="M144:N144"/>
    <mergeCell ref="O144:P144"/>
    <mergeCell ref="Q144:R144"/>
    <mergeCell ref="S144:T144"/>
    <mergeCell ref="U144:V144"/>
    <mergeCell ref="W144:X144"/>
    <mergeCell ref="U142:V142"/>
    <mergeCell ref="W142:X142"/>
    <mergeCell ref="Y142:Z142"/>
    <mergeCell ref="AA142:AB142"/>
    <mergeCell ref="AC142:AD142"/>
    <mergeCell ref="AE142:AP142"/>
    <mergeCell ref="A142:C142"/>
    <mergeCell ref="D142:L142"/>
    <mergeCell ref="U139:V139"/>
    <mergeCell ref="W139:X139"/>
    <mergeCell ref="Y139:Z139"/>
    <mergeCell ref="AA139:AB139"/>
    <mergeCell ref="AC139:AD139"/>
    <mergeCell ref="AE139:AP139"/>
    <mergeCell ref="AV138:AV142"/>
    <mergeCell ref="AW138:AW142"/>
    <mergeCell ref="AX138:AX142"/>
    <mergeCell ref="AY138:AY142"/>
    <mergeCell ref="A139:C139"/>
    <mergeCell ref="D139:L139"/>
    <mergeCell ref="M139:N139"/>
    <mergeCell ref="O139:P139"/>
    <mergeCell ref="Q139:R139"/>
    <mergeCell ref="S139:T139"/>
    <mergeCell ref="U138:V138"/>
    <mergeCell ref="W138:X138"/>
    <mergeCell ref="Y138:Z138"/>
    <mergeCell ref="AA138:AB138"/>
    <mergeCell ref="AC138:AD138"/>
    <mergeCell ref="AE138:AP138"/>
    <mergeCell ref="U141:V141"/>
    <mergeCell ref="W141:X141"/>
    <mergeCell ref="Y141:Z141"/>
    <mergeCell ref="AA141:AB141"/>
    <mergeCell ref="AC141:AD141"/>
    <mergeCell ref="AE141:AP141"/>
    <mergeCell ref="A141:C141"/>
    <mergeCell ref="D141:L141"/>
    <mergeCell ref="M141:N141"/>
    <mergeCell ref="O141:P141"/>
    <mergeCell ref="A136:R136"/>
    <mergeCell ref="S136:AA136"/>
    <mergeCell ref="A137:C137"/>
    <mergeCell ref="D137:AP137"/>
    <mergeCell ref="A138:C138"/>
    <mergeCell ref="D138:L138"/>
    <mergeCell ref="M138:N138"/>
    <mergeCell ref="O138:P138"/>
    <mergeCell ref="Q138:R138"/>
    <mergeCell ref="S138:T138"/>
    <mergeCell ref="U135:V135"/>
    <mergeCell ref="W135:X135"/>
    <mergeCell ref="Y135:Z135"/>
    <mergeCell ref="AA135:AB135"/>
    <mergeCell ref="AC135:AD135"/>
    <mergeCell ref="AE135:AP135"/>
    <mergeCell ref="AV134:AV135"/>
    <mergeCell ref="AW134:AW135"/>
    <mergeCell ref="AX134:AX135"/>
    <mergeCell ref="AY134:AY135"/>
    <mergeCell ref="A135:C135"/>
    <mergeCell ref="D135:L135"/>
    <mergeCell ref="M135:N135"/>
    <mergeCell ref="O135:P135"/>
    <mergeCell ref="Q135:R135"/>
    <mergeCell ref="S135:T135"/>
    <mergeCell ref="U134:V134"/>
    <mergeCell ref="W134:X134"/>
    <mergeCell ref="Y134:Z134"/>
    <mergeCell ref="AA134:AB134"/>
    <mergeCell ref="AC134:AD134"/>
    <mergeCell ref="AE134:AP134"/>
    <mergeCell ref="A134:C134"/>
    <mergeCell ref="D134:L134"/>
    <mergeCell ref="M134:N134"/>
    <mergeCell ref="O134:P134"/>
    <mergeCell ref="Q134:R134"/>
    <mergeCell ref="S134:T134"/>
    <mergeCell ref="Q132:R133"/>
    <mergeCell ref="S132:T133"/>
    <mergeCell ref="U132:AB132"/>
    <mergeCell ref="AC132:AD133"/>
    <mergeCell ref="AE132:AP133"/>
    <mergeCell ref="U133:V133"/>
    <mergeCell ref="W133:X133"/>
    <mergeCell ref="Y133:Z133"/>
    <mergeCell ref="AA133:AB133"/>
    <mergeCell ref="A130:C130"/>
    <mergeCell ref="D130:L130"/>
    <mergeCell ref="M130:AA130"/>
    <mergeCell ref="AB130:AP130"/>
    <mergeCell ref="A131:AP131"/>
    <mergeCell ref="A132:C133"/>
    <mergeCell ref="D132:F133"/>
    <mergeCell ref="G132:L133"/>
    <mergeCell ref="M132:N133"/>
    <mergeCell ref="O132:P133"/>
    <mergeCell ref="A127:AP127"/>
    <mergeCell ref="A128:C128"/>
    <mergeCell ref="D128:L128"/>
    <mergeCell ref="M128:AA128"/>
    <mergeCell ref="AB128:AP128"/>
    <mergeCell ref="A129:C129"/>
    <mergeCell ref="D129:L129"/>
    <mergeCell ref="M129:AA129"/>
    <mergeCell ref="AB129:AP129"/>
    <mergeCell ref="A125:C125"/>
    <mergeCell ref="D125:L125"/>
    <mergeCell ref="M125:Q125"/>
    <mergeCell ref="R125:V125"/>
    <mergeCell ref="W125:AP125"/>
    <mergeCell ref="A126:C126"/>
    <mergeCell ref="D126:L126"/>
    <mergeCell ref="M126:Q126"/>
    <mergeCell ref="R126:V126"/>
    <mergeCell ref="W126:AP126"/>
    <mergeCell ref="A123:C123"/>
    <mergeCell ref="D123:L123"/>
    <mergeCell ref="M123:Q123"/>
    <mergeCell ref="R123:V123"/>
    <mergeCell ref="W123:AP123"/>
    <mergeCell ref="A124:C124"/>
    <mergeCell ref="D124:L124"/>
    <mergeCell ref="M124:Q124"/>
    <mergeCell ref="R124:V124"/>
    <mergeCell ref="W124:AP124"/>
    <mergeCell ref="A121:C121"/>
    <mergeCell ref="D121:L121"/>
    <mergeCell ref="M121:Q121"/>
    <mergeCell ref="R121:V121"/>
    <mergeCell ref="W121:AP121"/>
    <mergeCell ref="A122:C122"/>
    <mergeCell ref="D122:L122"/>
    <mergeCell ref="M122:Q122"/>
    <mergeCell ref="R122:V122"/>
    <mergeCell ref="W122:AP122"/>
    <mergeCell ref="A119:C119"/>
    <mergeCell ref="D119:L119"/>
    <mergeCell ref="M119:Q119"/>
    <mergeCell ref="R119:V119"/>
    <mergeCell ref="W119:AP119"/>
    <mergeCell ref="A120:C120"/>
    <mergeCell ref="D120:L120"/>
    <mergeCell ref="M120:Q120"/>
    <mergeCell ref="R120:V120"/>
    <mergeCell ref="W120:AP120"/>
    <mergeCell ref="A117:C117"/>
    <mergeCell ref="D117:L117"/>
    <mergeCell ref="M117:Q117"/>
    <mergeCell ref="R117:V117"/>
    <mergeCell ref="W117:AP117"/>
    <mergeCell ref="A118:C118"/>
    <mergeCell ref="D118:L118"/>
    <mergeCell ref="M118:Q118"/>
    <mergeCell ref="R118:V118"/>
    <mergeCell ref="W118:AP118"/>
    <mergeCell ref="A115:C115"/>
    <mergeCell ref="D115:L115"/>
    <mergeCell ref="M115:Q115"/>
    <mergeCell ref="R115:V115"/>
    <mergeCell ref="W115:AP115"/>
    <mergeCell ref="A116:C116"/>
    <mergeCell ref="D116:L116"/>
    <mergeCell ref="M116:Q116"/>
    <mergeCell ref="R116:V116"/>
    <mergeCell ref="W116:AP116"/>
    <mergeCell ref="A113:C113"/>
    <mergeCell ref="D113:L113"/>
    <mergeCell ref="M113:Q113"/>
    <mergeCell ref="R113:V113"/>
    <mergeCell ref="W113:AP113"/>
    <mergeCell ref="A114:C114"/>
    <mergeCell ref="D114:L114"/>
    <mergeCell ref="M114:Q114"/>
    <mergeCell ref="R114:V114"/>
    <mergeCell ref="W114:AP114"/>
    <mergeCell ref="A111:C111"/>
    <mergeCell ref="D111:L111"/>
    <mergeCell ref="M111:Q111"/>
    <mergeCell ref="R111:V111"/>
    <mergeCell ref="W111:AP111"/>
    <mergeCell ref="A112:C112"/>
    <mergeCell ref="D112:L112"/>
    <mergeCell ref="M112:Q112"/>
    <mergeCell ref="R112:V112"/>
    <mergeCell ref="W112:AP112"/>
    <mergeCell ref="A109:C109"/>
    <mergeCell ref="D109:L109"/>
    <mergeCell ref="M109:Q109"/>
    <mergeCell ref="R109:V109"/>
    <mergeCell ref="W109:AP109"/>
    <mergeCell ref="A110:C110"/>
    <mergeCell ref="D110:L110"/>
    <mergeCell ref="M110:Q110"/>
    <mergeCell ref="R110:V110"/>
    <mergeCell ref="W110:AP110"/>
    <mergeCell ref="A107:C107"/>
    <mergeCell ref="D107:AP107"/>
    <mergeCell ref="A108:C108"/>
    <mergeCell ref="D108:L108"/>
    <mergeCell ref="M108:Q108"/>
    <mergeCell ref="R108:V108"/>
    <mergeCell ref="W108:AP108"/>
    <mergeCell ref="A105:B105"/>
    <mergeCell ref="C105:AP105"/>
    <mergeCell ref="A106:B106"/>
    <mergeCell ref="C106:H106"/>
    <mergeCell ref="I106:U106"/>
    <mergeCell ref="V106:Z106"/>
    <mergeCell ref="AA106:AP106"/>
    <mergeCell ref="A103:N103"/>
    <mergeCell ref="O103:AA103"/>
    <mergeCell ref="AB103:AP103"/>
    <mergeCell ref="A104:G104"/>
    <mergeCell ref="H104:N104"/>
    <mergeCell ref="O104:U104"/>
    <mergeCell ref="V104:AA104"/>
    <mergeCell ref="AB104:AP104"/>
    <mergeCell ref="A102:G102"/>
    <mergeCell ref="H102:N102"/>
    <mergeCell ref="O102:U102"/>
    <mergeCell ref="V102:AA102"/>
    <mergeCell ref="AB102:AJ102"/>
    <mergeCell ref="AK102:AP102"/>
    <mergeCell ref="A99:AP99"/>
    <mergeCell ref="A100:N100"/>
    <mergeCell ref="O100:AP100"/>
    <mergeCell ref="A101:G101"/>
    <mergeCell ref="H101:N101"/>
    <mergeCell ref="O101:U101"/>
    <mergeCell ref="V101:AA101"/>
    <mergeCell ref="AB101:AJ101"/>
    <mergeCell ref="AK101:AP101"/>
    <mergeCell ref="C93:AP93"/>
    <mergeCell ref="C94:AP94"/>
    <mergeCell ref="AR94:AR98"/>
    <mergeCell ref="C95:AP95"/>
    <mergeCell ref="C96:AP96"/>
    <mergeCell ref="C97:AP97"/>
    <mergeCell ref="C98:AP98"/>
    <mergeCell ref="C84:AP84"/>
    <mergeCell ref="A85:AP85"/>
    <mergeCell ref="A86:B86"/>
    <mergeCell ref="C86:AP86"/>
    <mergeCell ref="C87:AP87"/>
    <mergeCell ref="C88:AP92"/>
    <mergeCell ref="A82:B82"/>
    <mergeCell ref="C82:F82"/>
    <mergeCell ref="G82:T82"/>
    <mergeCell ref="U82:V82"/>
    <mergeCell ref="X82:AP82"/>
    <mergeCell ref="A83:AP83"/>
    <mergeCell ref="A81:B81"/>
    <mergeCell ref="C81:J81"/>
    <mergeCell ref="K81:L81"/>
    <mergeCell ref="M81:T81"/>
    <mergeCell ref="U81:V81"/>
    <mergeCell ref="X81:AP81"/>
    <mergeCell ref="A79:T79"/>
    <mergeCell ref="U79:V79"/>
    <mergeCell ref="X79:AP79"/>
    <mergeCell ref="A80:B80"/>
    <mergeCell ref="C80:J80"/>
    <mergeCell ref="K80:L80"/>
    <mergeCell ref="M80:T80"/>
    <mergeCell ref="U80:V80"/>
    <mergeCell ref="X80:AP80"/>
    <mergeCell ref="A77:B77"/>
    <mergeCell ref="C77:T77"/>
    <mergeCell ref="U77:V77"/>
    <mergeCell ref="X77:AP77"/>
    <mergeCell ref="A78:B78"/>
    <mergeCell ref="C78:T78"/>
    <mergeCell ref="U78:V78"/>
    <mergeCell ref="X78:AP78"/>
    <mergeCell ref="AH70:AL70"/>
    <mergeCell ref="AM70:AP70"/>
    <mergeCell ref="C69:K69"/>
    <mergeCell ref="L69:P69"/>
    <mergeCell ref="Q69:T69"/>
    <mergeCell ref="U69:AG69"/>
    <mergeCell ref="AH69:AL69"/>
    <mergeCell ref="AM69:AP69"/>
    <mergeCell ref="A74:AP74"/>
    <mergeCell ref="A75:T75"/>
    <mergeCell ref="U75:AP75"/>
    <mergeCell ref="A76:B76"/>
    <mergeCell ref="C76:T76"/>
    <mergeCell ref="U76:V76"/>
    <mergeCell ref="X76:AP76"/>
    <mergeCell ref="C73:K73"/>
    <mergeCell ref="L73:P73"/>
    <mergeCell ref="Q73:T73"/>
    <mergeCell ref="U73:AG73"/>
    <mergeCell ref="AH73:AL73"/>
    <mergeCell ref="AM73:AP73"/>
    <mergeCell ref="C72:K72"/>
    <mergeCell ref="L72:P72"/>
    <mergeCell ref="Q72:T72"/>
    <mergeCell ref="U72:AG72"/>
    <mergeCell ref="AH72:AL72"/>
    <mergeCell ref="AM72:AP72"/>
    <mergeCell ref="C68:K68"/>
    <mergeCell ref="L68:P68"/>
    <mergeCell ref="Q68:T68"/>
    <mergeCell ref="U68:AG68"/>
    <mergeCell ref="AH68:AL68"/>
    <mergeCell ref="AM68:AP68"/>
    <mergeCell ref="C67:K67"/>
    <mergeCell ref="L67:P67"/>
    <mergeCell ref="Q67:T67"/>
    <mergeCell ref="U67:AG67"/>
    <mergeCell ref="AH67:AL67"/>
    <mergeCell ref="AM67:AP67"/>
    <mergeCell ref="A65:B65"/>
    <mergeCell ref="C65:T65"/>
    <mergeCell ref="U65:AP65"/>
    <mergeCell ref="A66:B73"/>
    <mergeCell ref="C66:K66"/>
    <mergeCell ref="L66:P66"/>
    <mergeCell ref="Q66:T66"/>
    <mergeCell ref="U66:AG66"/>
    <mergeCell ref="AH66:AL66"/>
    <mergeCell ref="AM66:AP66"/>
    <mergeCell ref="C71:K71"/>
    <mergeCell ref="L71:P71"/>
    <mergeCell ref="Q71:T71"/>
    <mergeCell ref="U71:AG71"/>
    <mergeCell ref="AH71:AL71"/>
    <mergeCell ref="AM71:AP71"/>
    <mergeCell ref="C70:K70"/>
    <mergeCell ref="L70:P70"/>
    <mergeCell ref="Q70:T70"/>
    <mergeCell ref="U70:AG70"/>
    <mergeCell ref="U59:AG59"/>
    <mergeCell ref="AH59:AL59"/>
    <mergeCell ref="AM59:AP59"/>
    <mergeCell ref="C64:K64"/>
    <mergeCell ref="L64:P64"/>
    <mergeCell ref="Q64:T64"/>
    <mergeCell ref="U64:AG64"/>
    <mergeCell ref="AH64:AL64"/>
    <mergeCell ref="AM64:AP64"/>
    <mergeCell ref="C63:K63"/>
    <mergeCell ref="L63:P63"/>
    <mergeCell ref="Q63:T63"/>
    <mergeCell ref="U63:AG63"/>
    <mergeCell ref="AH63:AL63"/>
    <mergeCell ref="AM63:AP63"/>
    <mergeCell ref="C62:K62"/>
    <mergeCell ref="L62:P62"/>
    <mergeCell ref="Q62:T62"/>
    <mergeCell ref="U62:AG62"/>
    <mergeCell ref="AH62:AL62"/>
    <mergeCell ref="AM62:AP62"/>
    <mergeCell ref="AM57:AP57"/>
    <mergeCell ref="C58:K58"/>
    <mergeCell ref="L58:P58"/>
    <mergeCell ref="Q58:T58"/>
    <mergeCell ref="U58:AG58"/>
    <mergeCell ref="AH58:AL58"/>
    <mergeCell ref="AM58:AP58"/>
    <mergeCell ref="A55:AP55"/>
    <mergeCell ref="A56:B56"/>
    <mergeCell ref="C56:T56"/>
    <mergeCell ref="U56:AP56"/>
    <mergeCell ref="A57:B64"/>
    <mergeCell ref="C57:K57"/>
    <mergeCell ref="L57:P57"/>
    <mergeCell ref="Q57:T57"/>
    <mergeCell ref="U57:AG57"/>
    <mergeCell ref="AH57:AL57"/>
    <mergeCell ref="C61:K61"/>
    <mergeCell ref="L61:P61"/>
    <mergeCell ref="Q61:T61"/>
    <mergeCell ref="U61:AG61"/>
    <mergeCell ref="AH61:AL61"/>
    <mergeCell ref="AM61:AP61"/>
    <mergeCell ref="C60:K60"/>
    <mergeCell ref="L60:P60"/>
    <mergeCell ref="Q60:T60"/>
    <mergeCell ref="U60:AG60"/>
    <mergeCell ref="AH60:AL60"/>
    <mergeCell ref="AM60:AP60"/>
    <mergeCell ref="C59:K59"/>
    <mergeCell ref="L59:P59"/>
    <mergeCell ref="Q59:T59"/>
    <mergeCell ref="C54:K54"/>
    <mergeCell ref="L54:P54"/>
    <mergeCell ref="Q54:T54"/>
    <mergeCell ref="U54:AG54"/>
    <mergeCell ref="AH54:AL54"/>
    <mergeCell ref="AM54:AP54"/>
    <mergeCell ref="A51:AP51"/>
    <mergeCell ref="A52:B52"/>
    <mergeCell ref="C52:AP52"/>
    <mergeCell ref="A53:B54"/>
    <mergeCell ref="C53:K53"/>
    <mergeCell ref="L53:P53"/>
    <mergeCell ref="Q53:T53"/>
    <mergeCell ref="U53:AG53"/>
    <mergeCell ref="AH53:AL53"/>
    <mergeCell ref="AM53:AP53"/>
    <mergeCell ref="C50:K50"/>
    <mergeCell ref="L50:P50"/>
    <mergeCell ref="Q50:T50"/>
    <mergeCell ref="U50:AG50"/>
    <mergeCell ref="AH50:AL50"/>
    <mergeCell ref="AM50:AP50"/>
    <mergeCell ref="Q44:T44"/>
    <mergeCell ref="U44:AG44"/>
    <mergeCell ref="AH44:AL44"/>
    <mergeCell ref="AM44:AP44"/>
    <mergeCell ref="C49:K49"/>
    <mergeCell ref="L49:P49"/>
    <mergeCell ref="Q49:T49"/>
    <mergeCell ref="U49:AG49"/>
    <mergeCell ref="AH49:AL49"/>
    <mergeCell ref="AM49:AP49"/>
    <mergeCell ref="C48:K48"/>
    <mergeCell ref="L48:P48"/>
    <mergeCell ref="Q48:T48"/>
    <mergeCell ref="U48:AG48"/>
    <mergeCell ref="AH48:AL48"/>
    <mergeCell ref="AM48:AP48"/>
    <mergeCell ref="C47:K47"/>
    <mergeCell ref="L47:P47"/>
    <mergeCell ref="Q47:T47"/>
    <mergeCell ref="U47:AG47"/>
    <mergeCell ref="AH47:AL47"/>
    <mergeCell ref="AM47:AP47"/>
    <mergeCell ref="AH42:AL42"/>
    <mergeCell ref="AM42:AP42"/>
    <mergeCell ref="C43:K43"/>
    <mergeCell ref="L43:P43"/>
    <mergeCell ref="Q43:T43"/>
    <mergeCell ref="U43:AG43"/>
    <mergeCell ref="AH43:AL43"/>
    <mergeCell ref="AM43:AP43"/>
    <mergeCell ref="A39:N39"/>
    <mergeCell ref="A40:AP40"/>
    <mergeCell ref="A41:B41"/>
    <mergeCell ref="C41:T41"/>
    <mergeCell ref="U41:AP41"/>
    <mergeCell ref="A42:B50"/>
    <mergeCell ref="C42:K42"/>
    <mergeCell ref="L42:P42"/>
    <mergeCell ref="Q42:T42"/>
    <mergeCell ref="U42:AG42"/>
    <mergeCell ref="C46:K46"/>
    <mergeCell ref="L46:P46"/>
    <mergeCell ref="Q46:T46"/>
    <mergeCell ref="U46:AG46"/>
    <mergeCell ref="AH46:AL46"/>
    <mergeCell ref="AM46:AP46"/>
    <mergeCell ref="C45:K45"/>
    <mergeCell ref="L45:P45"/>
    <mergeCell ref="Q45:T45"/>
    <mergeCell ref="U45:AG45"/>
    <mergeCell ref="AH45:AL45"/>
    <mergeCell ref="AM45:AP45"/>
    <mergeCell ref="C44:K44"/>
    <mergeCell ref="L44:P44"/>
    <mergeCell ref="A37:G37"/>
    <mergeCell ref="H37:T37"/>
    <mergeCell ref="U37:AA37"/>
    <mergeCell ref="AB37:AP37"/>
    <mergeCell ref="A38:G38"/>
    <mergeCell ref="H38:T38"/>
    <mergeCell ref="U38:AA38"/>
    <mergeCell ref="AB38:AP38"/>
    <mergeCell ref="A35:G35"/>
    <mergeCell ref="H35:T35"/>
    <mergeCell ref="U35:AA35"/>
    <mergeCell ref="AB35:AP35"/>
    <mergeCell ref="A36:G36"/>
    <mergeCell ref="H36:T36"/>
    <mergeCell ref="U36:AA36"/>
    <mergeCell ref="AB36:AP36"/>
    <mergeCell ref="A33:G33"/>
    <mergeCell ref="H33:T33"/>
    <mergeCell ref="U33:AA33"/>
    <mergeCell ref="AB33:AP33"/>
    <mergeCell ref="A34:G34"/>
    <mergeCell ref="H34:T34"/>
    <mergeCell ref="U34:AA34"/>
    <mergeCell ref="AB34:AP34"/>
    <mergeCell ref="A23:B30"/>
    <mergeCell ref="C23:G23"/>
    <mergeCell ref="H23:T23"/>
    <mergeCell ref="U23:AA23"/>
    <mergeCell ref="AB23:AP23"/>
    <mergeCell ref="C24:G24"/>
    <mergeCell ref="C30:G30"/>
    <mergeCell ref="H30:T30"/>
    <mergeCell ref="U30:AA30"/>
    <mergeCell ref="AB30:AP30"/>
    <mergeCell ref="A31:AP31"/>
    <mergeCell ref="A32:T32"/>
    <mergeCell ref="U32:AP32"/>
    <mergeCell ref="C28:G28"/>
    <mergeCell ref="H28:T28"/>
    <mergeCell ref="U28:AA28"/>
    <mergeCell ref="AB28:AP28"/>
    <mergeCell ref="C29:G29"/>
    <mergeCell ref="H29:T29"/>
    <mergeCell ref="U29:AA29"/>
    <mergeCell ref="AB29:AP29"/>
    <mergeCell ref="C26:G26"/>
    <mergeCell ref="H26:T26"/>
    <mergeCell ref="U26:AA26"/>
    <mergeCell ref="AB26:AP26"/>
    <mergeCell ref="C27:G27"/>
    <mergeCell ref="H27:T27"/>
    <mergeCell ref="U27:AA27"/>
    <mergeCell ref="AB27:AP27"/>
    <mergeCell ref="U19:AA19"/>
    <mergeCell ref="AB19:AP19"/>
    <mergeCell ref="C16:G16"/>
    <mergeCell ref="H16:T16"/>
    <mergeCell ref="U16:AA16"/>
    <mergeCell ref="AB16:AP16"/>
    <mergeCell ref="C17:G17"/>
    <mergeCell ref="H17:T17"/>
    <mergeCell ref="U17:AA17"/>
    <mergeCell ref="AB17:AP17"/>
    <mergeCell ref="H24:T24"/>
    <mergeCell ref="U24:AA24"/>
    <mergeCell ref="AB24:AP24"/>
    <mergeCell ref="C25:G25"/>
    <mergeCell ref="H25:T25"/>
    <mergeCell ref="U25:AA25"/>
    <mergeCell ref="AB25:AP25"/>
    <mergeCell ref="C22:G22"/>
    <mergeCell ref="H22:T22"/>
    <mergeCell ref="U22:AA22"/>
    <mergeCell ref="AB22:AP22"/>
    <mergeCell ref="A13:G13"/>
    <mergeCell ref="H13:T13"/>
    <mergeCell ref="U13:AA13"/>
    <mergeCell ref="AB13:AP13"/>
    <mergeCell ref="A14:AP14"/>
    <mergeCell ref="A15:B22"/>
    <mergeCell ref="C15:G15"/>
    <mergeCell ref="H15:T15"/>
    <mergeCell ref="U15:AA15"/>
    <mergeCell ref="AB15:AP15"/>
    <mergeCell ref="A11:G11"/>
    <mergeCell ref="H11:T11"/>
    <mergeCell ref="U11:AA11"/>
    <mergeCell ref="AB11:AP11"/>
    <mergeCell ref="A12:G12"/>
    <mergeCell ref="H12:T12"/>
    <mergeCell ref="U12:AA12"/>
    <mergeCell ref="AB12:AP12"/>
    <mergeCell ref="C20:G20"/>
    <mergeCell ref="H20:T20"/>
    <mergeCell ref="U20:AA20"/>
    <mergeCell ref="AB20:AP20"/>
    <mergeCell ref="C21:G21"/>
    <mergeCell ref="H21:T21"/>
    <mergeCell ref="U21:AA21"/>
    <mergeCell ref="AB21:AP21"/>
    <mergeCell ref="C18:G18"/>
    <mergeCell ref="H18:T18"/>
    <mergeCell ref="U18:AA18"/>
    <mergeCell ref="AB18:AP18"/>
    <mergeCell ref="C19:G19"/>
    <mergeCell ref="H19:T19"/>
    <mergeCell ref="A1:H1"/>
    <mergeCell ref="I1:M1"/>
    <mergeCell ref="A2:M3"/>
    <mergeCell ref="N2:T2"/>
    <mergeCell ref="U2:AA2"/>
    <mergeCell ref="AB2:AK2"/>
    <mergeCell ref="AL2:AP2"/>
    <mergeCell ref="N3:T3"/>
    <mergeCell ref="U3:AP3"/>
    <mergeCell ref="A9:G9"/>
    <mergeCell ref="H9:T9"/>
    <mergeCell ref="U9:AA9"/>
    <mergeCell ref="AB9:AP9"/>
    <mergeCell ref="A10:G10"/>
    <mergeCell ref="H10:T10"/>
    <mergeCell ref="U10:AA10"/>
    <mergeCell ref="AB10:AP10"/>
    <mergeCell ref="A7:G7"/>
    <mergeCell ref="H7:T7"/>
    <mergeCell ref="U7:AA7"/>
    <mergeCell ref="AB7:AP7"/>
    <mergeCell ref="A8:G8"/>
    <mergeCell ref="H8:T8"/>
    <mergeCell ref="U8:AA8"/>
    <mergeCell ref="AB8:AP8"/>
    <mergeCell ref="A4:AP4"/>
    <mergeCell ref="A5:T5"/>
    <mergeCell ref="U5:AP5"/>
    <mergeCell ref="A6:G6"/>
    <mergeCell ref="H6:T6"/>
    <mergeCell ref="U6:AA6"/>
    <mergeCell ref="AB6:AP6"/>
  </mergeCells>
  <conditionalFormatting sqref="A107">
    <cfRule type="expression" dxfId="909" priority="179">
      <formula>$A$105&lt;&gt;""</formula>
    </cfRule>
    <cfRule type="expression" dxfId="908" priority="180">
      <formula>$A$105=""</formula>
    </cfRule>
  </conditionalFormatting>
  <conditionalFormatting sqref="A211">
    <cfRule type="expression" dxfId="907" priority="193">
      <formula>$A$211=""</formula>
    </cfRule>
    <cfRule type="expression" dxfId="906" priority="192">
      <formula>$A$211&lt;&gt;""</formula>
    </cfRule>
  </conditionalFormatting>
  <conditionalFormatting sqref="A213">
    <cfRule type="expression" dxfId="905" priority="424">
      <formula>$A$105&lt;&gt;""</formula>
    </cfRule>
    <cfRule type="expression" dxfId="904" priority="425">
      <formula>$A$105=""</formula>
    </cfRule>
  </conditionalFormatting>
  <conditionalFormatting sqref="A41:B41">
    <cfRule type="expression" dxfId="903" priority="458">
      <formula>$A$41=""</formula>
    </cfRule>
    <cfRule type="expression" dxfId="902" priority="457">
      <formula>$A$41&lt;&gt;""</formula>
    </cfRule>
  </conditionalFormatting>
  <conditionalFormatting sqref="A52:B52">
    <cfRule type="expression" dxfId="901" priority="442">
      <formula>$A$52=""</formula>
    </cfRule>
    <cfRule type="expression" dxfId="900" priority="441">
      <formula>$A$52&lt;&gt;""</formula>
    </cfRule>
  </conditionalFormatting>
  <conditionalFormatting sqref="A56:B56">
    <cfRule type="expression" dxfId="899" priority="452">
      <formula>$A$56=""</formula>
    </cfRule>
    <cfRule type="expression" dxfId="898" priority="451">
      <formula>$A$56&lt;&gt;""</formula>
    </cfRule>
  </conditionalFormatting>
  <conditionalFormatting sqref="A65:B65">
    <cfRule type="expression" dxfId="897" priority="445">
      <formula>$A$65&lt;&gt;""</formula>
    </cfRule>
    <cfRule type="expression" dxfId="896" priority="446">
      <formula>$A$65=""</formula>
    </cfRule>
  </conditionalFormatting>
  <conditionalFormatting sqref="A76:B78">
    <cfRule type="expression" dxfId="894" priority="592">
      <formula>$AQ$76&gt;0</formula>
    </cfRule>
    <cfRule type="expression" dxfId="893" priority="589">
      <formula>$A76&lt;&gt;""</formula>
    </cfRule>
  </conditionalFormatting>
  <conditionalFormatting sqref="A80:B82">
    <cfRule type="expression" dxfId="892" priority="162">
      <formula>$A80=""</formula>
    </cfRule>
    <cfRule type="expression" dxfId="891" priority="160">
      <formula>$A80&lt;&gt;""</formula>
    </cfRule>
    <cfRule type="expression" dxfId="890" priority="161">
      <formula>$AQ$82&gt;0</formula>
    </cfRule>
  </conditionalFormatting>
  <conditionalFormatting sqref="A86:B86">
    <cfRule type="expression" dxfId="889" priority="600">
      <formula>$A$86=""</formula>
    </cfRule>
    <cfRule type="expression" dxfId="888" priority="599">
      <formula>$A$86&lt;&gt;""</formula>
    </cfRule>
  </conditionalFormatting>
  <conditionalFormatting sqref="A105:B105">
    <cfRule type="expression" dxfId="887" priority="431">
      <formula>$A$105&lt;&gt;""</formula>
    </cfRule>
    <cfRule type="expression" dxfId="886" priority="432">
      <formula>$A$105=""</formula>
    </cfRule>
  </conditionalFormatting>
  <conditionalFormatting sqref="A235:B235">
    <cfRule type="expression" dxfId="885" priority="151">
      <formula>$A$235=""</formula>
    </cfRule>
    <cfRule type="expression" dxfId="884" priority="150">
      <formula>$A$235&lt;&gt;""</formula>
    </cfRule>
  </conditionalFormatting>
  <conditionalFormatting sqref="A236:B236">
    <cfRule type="expression" dxfId="883" priority="156">
      <formula>$A$236&lt;&gt;""</formula>
    </cfRule>
  </conditionalFormatting>
  <conditionalFormatting sqref="A245:B245">
    <cfRule type="expression" dxfId="878" priority="130">
      <formula>$A$236&lt;&gt;""</formula>
    </cfRule>
  </conditionalFormatting>
  <conditionalFormatting sqref="A254:B254">
    <cfRule type="expression" dxfId="877" priority="59">
      <formula>$A$254&lt;&gt;""</formula>
    </cfRule>
  </conditionalFormatting>
  <conditionalFormatting sqref="A109:C126">
    <cfRule type="expression" dxfId="875" priority="208">
      <formula>$A109&lt;&gt;""</formula>
    </cfRule>
  </conditionalFormatting>
  <conditionalFormatting sqref="A129:C130">
    <cfRule type="expression" dxfId="873" priority="202">
      <formula>$A129&lt;&gt;""</formula>
    </cfRule>
  </conditionalFormatting>
  <conditionalFormatting sqref="A216:C234">
    <cfRule type="expression" dxfId="869" priority="33">
      <formula>$A216&lt;&gt;""</formula>
    </cfRule>
  </conditionalFormatting>
  <conditionalFormatting sqref="A261:AP261">
    <cfRule type="expression" dxfId="868" priority="1071">
      <formula>$A$261&lt;&gt;""</formula>
    </cfRule>
  </conditionalFormatting>
  <conditionalFormatting sqref="A269:AP269">
    <cfRule type="expression" dxfId="867" priority="459">
      <formula>$A$261&lt;&gt;""</formula>
    </cfRule>
  </conditionalFormatting>
  <conditionalFormatting sqref="C238:U244 Z238:Z244 AG238:AG244">
    <cfRule type="expression" dxfId="864" priority="132">
      <formula>C238&lt;&gt;""</formula>
    </cfRule>
  </conditionalFormatting>
  <conditionalFormatting sqref="C247:U247 Z247 AG247">
    <cfRule type="expression" dxfId="861" priority="36">
      <formula>C247&lt;&gt;""</formula>
    </cfRule>
  </conditionalFormatting>
  <conditionalFormatting sqref="C43:AP50">
    <cfRule type="expression" dxfId="860" priority="454">
      <formula>C43&lt;&gt;""</formula>
    </cfRule>
    <cfRule type="expression" dxfId="857" priority="453">
      <formula>AND(C43="",$AQ43&lt;6,$AQ43&gt;0)</formula>
    </cfRule>
  </conditionalFormatting>
  <conditionalFormatting sqref="C54:AP54">
    <cfRule type="expression" dxfId="856" priority="437">
      <formula>AND(C54="",$AQ54&lt;6,$AQ54&gt;0)</formula>
    </cfRule>
    <cfRule type="expression" dxfId="853" priority="438">
      <formula>C54&lt;&gt;""</formula>
    </cfRule>
  </conditionalFormatting>
  <conditionalFormatting sqref="C58:AP64">
    <cfRule type="expression" dxfId="852" priority="447">
      <formula>AND(C58="",$AQ58&lt;6,$AQ58&gt;0)</formula>
    </cfRule>
    <cfRule type="expression" dxfId="851" priority="448">
      <formula>C58&lt;&gt;""</formula>
    </cfRule>
  </conditionalFormatting>
  <conditionalFormatting sqref="C67:AP73">
    <cfRule type="expression" dxfId="848" priority="2">
      <formula>C67&lt;&gt;""</formula>
    </cfRule>
    <cfRule type="expression" dxfId="845" priority="1">
      <formula>AND(C67="",$AQ67&lt;6,$AQ67&gt;0)</formula>
    </cfRule>
  </conditionalFormatting>
  <conditionalFormatting sqref="C84:AP84">
    <cfRule type="expression" dxfId="844" priority="159">
      <formula>$C$84=""</formula>
    </cfRule>
    <cfRule type="expression" dxfId="843" priority="158">
      <formula>$C$84&lt;&gt;""</formula>
    </cfRule>
  </conditionalFormatting>
  <conditionalFormatting sqref="C88:AP92">
    <cfRule type="expression" dxfId="841" priority="597">
      <formula>$C$88&lt;&gt;""</formula>
    </cfRule>
  </conditionalFormatting>
  <conditionalFormatting sqref="D225:L234">
    <cfRule type="expression" dxfId="835" priority="421">
      <formula>$D225&lt;&gt;""</formula>
    </cfRule>
  </conditionalFormatting>
  <conditionalFormatting sqref="G82:T82">
    <cfRule type="expression" dxfId="832" priority="175">
      <formula>$A$82&lt;&gt;""</formula>
    </cfRule>
    <cfRule type="expression" dxfId="831" priority="174">
      <formula>$A$82=""</formula>
    </cfRule>
    <cfRule type="expression" dxfId="830" priority="173">
      <formula>$G$82&lt;&gt;""</formula>
    </cfRule>
  </conditionalFormatting>
  <conditionalFormatting sqref="H101:N102">
    <cfRule type="expression" dxfId="829" priority="608">
      <formula>$H101=""</formula>
    </cfRule>
    <cfRule type="expression" dxfId="828" priority="607">
      <formula>$H101&lt;&gt;""</formula>
    </cfRule>
  </conditionalFormatting>
  <conditionalFormatting sqref="H104:N104">
    <cfRule type="expression" dxfId="827" priority="199">
      <formula>$H104=""</formula>
    </cfRule>
    <cfRule type="expression" dxfId="826" priority="198">
      <formula>$H104&lt;&gt;""</formula>
    </cfRule>
  </conditionalFormatting>
  <conditionalFormatting sqref="H6:T13">
    <cfRule type="expression" dxfId="825" priority="496">
      <formula>$H6&lt;&gt;""</formula>
    </cfRule>
    <cfRule type="expression" dxfId="824" priority="497">
      <formula>$H6=""</formula>
    </cfRule>
  </conditionalFormatting>
  <conditionalFormatting sqref="H16:T22">
    <cfRule type="expression" dxfId="823" priority="186">
      <formula>$H16=""</formula>
    </cfRule>
    <cfRule type="expression" dxfId="822" priority="185">
      <formula>$H16&lt;&gt;""</formula>
    </cfRule>
  </conditionalFormatting>
  <conditionalFormatting sqref="H24:T30">
    <cfRule type="expression" dxfId="821" priority="522">
      <formula>$H24&lt;&gt;""</formula>
    </cfRule>
    <cfRule type="expression" dxfId="820" priority="523">
      <formula>$H24=""</formula>
    </cfRule>
  </conditionalFormatting>
  <conditionalFormatting sqref="H33:T38">
    <cfRule type="expression" dxfId="819" priority="435">
      <formula>$H33&lt;&gt;""</formula>
    </cfRule>
    <cfRule type="expression" dxfId="818" priority="436">
      <formula>$H33=""</formula>
    </cfRule>
  </conditionalFormatting>
  <conditionalFormatting sqref="I263:I267">
    <cfRule type="expression" dxfId="817" priority="1076">
      <formula>$I263&lt;&gt;""</formula>
    </cfRule>
    <cfRule type="expression" dxfId="816" priority="1077">
      <formula>$I263=""</formula>
    </cfRule>
  </conditionalFormatting>
  <conditionalFormatting sqref="I271:I275">
    <cfRule type="expression" dxfId="815" priority="1073">
      <formula>$I271=""</formula>
    </cfRule>
    <cfRule type="expression" dxfId="814" priority="1072">
      <formula>$I271&lt;&gt;""</formula>
    </cfRule>
  </conditionalFormatting>
  <conditionalFormatting sqref="I106:U106">
    <cfRule type="expression" dxfId="812" priority="427">
      <formula>$I$106&lt;&gt;""</formula>
    </cfRule>
  </conditionalFormatting>
  <conditionalFormatting sqref="K80:L81">
    <cfRule type="expression" dxfId="811" priority="168">
      <formula>$K80=""</formula>
    </cfRule>
    <cfRule type="expression" dxfId="810" priority="166">
      <formula>$K80&lt;&gt;""</formula>
    </cfRule>
    <cfRule type="expression" dxfId="809" priority="167">
      <formula>$AQ$82&gt;0</formula>
    </cfRule>
  </conditionalFormatting>
  <conditionalFormatting sqref="L256:M256">
    <cfRule type="expression" dxfId="806" priority="53">
      <formula>$L$256&lt;&gt;""</formula>
    </cfRule>
  </conditionalFormatting>
  <conditionalFormatting sqref="L257:M257">
    <cfRule type="expression" dxfId="805" priority="50">
      <formula>$L$257&lt;&gt;""</formula>
    </cfRule>
  </conditionalFormatting>
  <conditionalFormatting sqref="L258:M258">
    <cfRule type="expression" dxfId="802" priority="47">
      <formula>$L$258&lt;&gt;""</formula>
    </cfRule>
  </conditionalFormatting>
  <conditionalFormatting sqref="L255:AP255">
    <cfRule type="expression" dxfId="798" priority="56">
      <formula>$L$255&lt;&gt;""</formula>
    </cfRule>
  </conditionalFormatting>
  <conditionalFormatting sqref="M109:M126">
    <cfRule type="expression" dxfId="795" priority="352">
      <formula>M109&lt;&gt;""</formula>
    </cfRule>
  </conditionalFormatting>
  <conditionalFormatting sqref="M148">
    <cfRule type="expression" dxfId="792" priority="977">
      <formula>$M148&lt;&gt;""</formula>
    </cfRule>
  </conditionalFormatting>
  <conditionalFormatting sqref="M156">
    <cfRule type="expression" dxfId="788" priority="682">
      <formula>$M156&lt;&gt;""</formula>
    </cfRule>
  </conditionalFormatting>
  <conditionalFormatting sqref="M172">
    <cfRule type="expression" dxfId="786" priority="908">
      <formula>$M172&lt;&gt;""</formula>
    </cfRule>
  </conditionalFormatting>
  <conditionalFormatting sqref="M212">
    <cfRule type="expression" dxfId="784" priority="191">
      <formula>$M$212=""</formula>
    </cfRule>
    <cfRule type="expression" dxfId="783" priority="190">
      <formula>$M$212&lt;&gt;""</formula>
    </cfRule>
  </conditionalFormatting>
  <conditionalFormatting sqref="M138:N142">
    <cfRule type="expression" dxfId="780" priority="997">
      <formula>$M138&lt;&gt;""</formula>
    </cfRule>
  </conditionalFormatting>
  <conditionalFormatting sqref="M144:N146">
    <cfRule type="expression" dxfId="779" priority="987">
      <formula>$M144&lt;&gt;""</formula>
    </cfRule>
  </conditionalFormatting>
  <conditionalFormatting sqref="M167:N171">
    <cfRule type="expression" dxfId="775" priority="692">
      <formula>$M167&lt;&gt;""</formula>
    </cfRule>
  </conditionalFormatting>
  <conditionalFormatting sqref="M175:N179">
    <cfRule type="expression" dxfId="772" priority="850">
      <formula>$M175&lt;&gt;""</formula>
    </cfRule>
  </conditionalFormatting>
  <conditionalFormatting sqref="M181:N186">
    <cfRule type="expression" dxfId="768" priority="702">
      <formula>$M181&lt;&gt;""</formula>
    </cfRule>
  </conditionalFormatting>
  <conditionalFormatting sqref="M189:N192">
    <cfRule type="expression" dxfId="765" priority="760">
      <formula>$M189&lt;&gt;""</formula>
    </cfRule>
  </conditionalFormatting>
  <conditionalFormatting sqref="M194:N197">
    <cfRule type="expression" dxfId="763" priority="712">
      <formula>$M194&lt;&gt;""</formula>
    </cfRule>
  </conditionalFormatting>
  <conditionalFormatting sqref="M203:N204">
    <cfRule type="expression" dxfId="760" priority="1088">
      <formula>M203&lt;&gt;""</formula>
    </cfRule>
    <cfRule type="expression" dxfId="759" priority="1089">
      <formula>M203=""</formula>
    </cfRule>
  </conditionalFormatting>
  <conditionalFormatting sqref="M207:N210">
    <cfRule type="expression" dxfId="758" priority="1085">
      <formula>M207&lt;&gt;""</formula>
    </cfRule>
    <cfRule type="expression" dxfId="757" priority="1086">
      <formula>M207=""</formula>
    </cfRule>
  </conditionalFormatting>
  <conditionalFormatting sqref="M216:AB234">
    <cfRule type="expression" dxfId="752" priority="419">
      <formula>M216&lt;&gt;""</formula>
    </cfRule>
  </conditionalFormatting>
  <conditionalFormatting sqref="M129:AP130">
    <cfRule type="expression" dxfId="750" priority="200">
      <formula>M129&lt;&gt;""</formula>
    </cfRule>
  </conditionalFormatting>
  <conditionalFormatting sqref="O148">
    <cfRule type="expression" dxfId="747" priority="976">
      <formula>$O148&lt;&gt;""</formula>
    </cfRule>
  </conditionalFormatting>
  <conditionalFormatting sqref="O156">
    <cfRule type="expression" dxfId="743" priority="679">
      <formula>$O156&lt;&gt;""</formula>
    </cfRule>
  </conditionalFormatting>
  <conditionalFormatting sqref="O172">
    <cfRule type="expression" dxfId="740" priority="905">
      <formula>$O172&lt;&gt;""</formula>
    </cfRule>
  </conditionalFormatting>
  <conditionalFormatting sqref="O138:P142">
    <cfRule type="expression" dxfId="738" priority="995">
      <formula>$O138&lt;&gt;""</formula>
    </cfRule>
  </conditionalFormatting>
  <conditionalFormatting sqref="O144:P146">
    <cfRule type="expression" dxfId="735" priority="986">
      <formula>$O144&lt;&gt;""</formula>
    </cfRule>
  </conditionalFormatting>
  <conditionalFormatting sqref="O167:P171">
    <cfRule type="expression" dxfId="731" priority="689">
      <formula>$O167&lt;&gt;""</formula>
    </cfRule>
  </conditionalFormatting>
  <conditionalFormatting sqref="O175:P179">
    <cfRule type="expression" dxfId="729" priority="847">
      <formula>$O175&lt;&gt;""</formula>
    </cfRule>
  </conditionalFormatting>
  <conditionalFormatting sqref="O181:P186">
    <cfRule type="expression" dxfId="727" priority="699">
      <formula>$O181&lt;&gt;""</formula>
    </cfRule>
  </conditionalFormatting>
  <conditionalFormatting sqref="O189:P192">
    <cfRule type="expression" dxfId="721" priority="757">
      <formula>$O189&lt;&gt;""</formula>
    </cfRule>
  </conditionalFormatting>
  <conditionalFormatting sqref="O194:P197">
    <cfRule type="expression" dxfId="717" priority="709">
      <formula>$O194&lt;&gt;""</formula>
    </cfRule>
  </conditionalFormatting>
  <conditionalFormatting sqref="O203:P204">
    <cfRule type="expression" dxfId="713" priority="1041">
      <formula>O203&lt;&gt;""</formula>
    </cfRule>
  </conditionalFormatting>
  <conditionalFormatting sqref="O207:P210">
    <cfRule type="expression" dxfId="710" priority="1001">
      <formula>O207&lt;&gt;""</formula>
    </cfRule>
  </conditionalFormatting>
  <conditionalFormatting sqref="Q135:T135">
    <cfRule type="expression" dxfId="706" priority="32">
      <formula>$AR135&gt;1</formula>
    </cfRule>
  </conditionalFormatting>
  <conditionalFormatting sqref="Q138:T141">
    <cfRule type="expression" dxfId="705" priority="30">
      <formula>$AR138&gt;1</formula>
    </cfRule>
  </conditionalFormatting>
  <conditionalFormatting sqref="Q144:T144">
    <cfRule type="expression" dxfId="704" priority="28">
      <formula>$AR144&gt;1</formula>
    </cfRule>
  </conditionalFormatting>
  <conditionalFormatting sqref="Q149:T179">
    <cfRule type="expression" dxfId="703" priority="26">
      <formula>$AR149&gt;1</formula>
    </cfRule>
  </conditionalFormatting>
  <conditionalFormatting sqref="Q181:T186">
    <cfRule type="expression" dxfId="702" priority="24">
      <formula>$AR181&gt;1</formula>
    </cfRule>
  </conditionalFormatting>
  <conditionalFormatting sqref="Q188:T197">
    <cfRule type="expression" dxfId="701" priority="20">
      <formula>$AR188&gt;1</formula>
    </cfRule>
  </conditionalFormatting>
  <conditionalFormatting sqref="Q200:T210">
    <cfRule type="expression" dxfId="700" priority="17">
      <formula>$AR200&gt;1</formula>
    </cfRule>
  </conditionalFormatting>
  <conditionalFormatting sqref="Q135:AB135">
    <cfRule type="expression" dxfId="699" priority="1068">
      <formula>AND($AQ135=TRUE,$AR$135=0)</formula>
    </cfRule>
  </conditionalFormatting>
  <conditionalFormatting sqref="Q138:AB142">
    <cfRule type="expression" dxfId="697" priority="989">
      <formula>AND($AR138&gt;0,Q138="")</formula>
    </cfRule>
    <cfRule type="expression" dxfId="696" priority="990">
      <formula>Q138="X"</formula>
    </cfRule>
  </conditionalFormatting>
  <conditionalFormatting sqref="Q144:AB146">
    <cfRule type="expression" dxfId="692" priority="980">
      <formula>Q144="X"</formula>
    </cfRule>
    <cfRule type="expression" dxfId="691" priority="979">
      <formula>AND($AR144&gt;0,Q144="")</formula>
    </cfRule>
  </conditionalFormatting>
  <conditionalFormatting sqref="Q149:AB149">
    <cfRule type="expression" dxfId="688" priority="898">
      <formula>SUM($AR$149:$AR$155)&gt;0</formula>
    </cfRule>
  </conditionalFormatting>
  <conditionalFormatting sqref="Q149:AB166">
    <cfRule type="expression" dxfId="687" priority="618">
      <formula>Q149&lt;&gt;""</formula>
    </cfRule>
  </conditionalFormatting>
  <conditionalFormatting sqref="Q150:AB155">
    <cfRule type="expression" dxfId="686" priority="874">
      <formula>SUM($AR$149:$AR$155)&gt;0</formula>
    </cfRule>
  </conditionalFormatting>
  <conditionalFormatting sqref="Q156:AB166">
    <cfRule type="expression" dxfId="681" priority="619">
      <formula>SUM($AR$157:$AR$166)&gt;0</formula>
    </cfRule>
  </conditionalFormatting>
  <conditionalFormatting sqref="Q167:AB171">
    <cfRule type="expression" dxfId="679" priority="687">
      <formula>$AR167&gt;0</formula>
    </cfRule>
  </conditionalFormatting>
  <conditionalFormatting sqref="Q167:AB172">
    <cfRule type="expression" dxfId="677" priority="686">
      <formula>Q167&lt;&gt;""</formula>
    </cfRule>
  </conditionalFormatting>
  <conditionalFormatting sqref="Q172:AB172">
    <cfRule type="expression" dxfId="676" priority="903">
      <formula>SUM($AR$172:$AR$174)&gt;0</formula>
    </cfRule>
  </conditionalFormatting>
  <conditionalFormatting sqref="Q173:AB174">
    <cfRule type="expression" dxfId="673" priority="611">
      <formula>SUM($AR$172:$AR$174)&gt;0</formula>
    </cfRule>
    <cfRule type="expression" dxfId="671" priority="610">
      <formula>Q173&lt;&gt;""</formula>
    </cfRule>
  </conditionalFormatting>
  <conditionalFormatting sqref="Q175:AB179">
    <cfRule type="expression" dxfId="670" priority="844">
      <formula>Q175&lt;&gt;""</formula>
    </cfRule>
    <cfRule type="expression" dxfId="667" priority="845">
      <formula>$AR175&gt;0</formula>
    </cfRule>
  </conditionalFormatting>
  <conditionalFormatting sqref="Q181:AB186">
    <cfRule type="expression" dxfId="665" priority="697">
      <formula>$AR181&gt;0</formula>
    </cfRule>
    <cfRule type="expression" dxfId="663" priority="696">
      <formula>Q181&lt;&gt;""</formula>
    </cfRule>
  </conditionalFormatting>
  <conditionalFormatting sqref="Q188:AB197">
    <cfRule type="expression" dxfId="661" priority="706">
      <formula>Q188&lt;&gt;""</formula>
    </cfRule>
    <cfRule type="expression" dxfId="660" priority="707">
      <formula>$AR188&gt;0</formula>
    </cfRule>
  </conditionalFormatting>
  <conditionalFormatting sqref="Q200:AB210">
    <cfRule type="expression" dxfId="658" priority="999">
      <formula>$M200=""</formula>
    </cfRule>
    <cfRule type="expression" dxfId="656" priority="1005">
      <formula>Q200="X"</formula>
    </cfRule>
  </conditionalFormatting>
  <conditionalFormatting sqref="Q135:AD135">
    <cfRule type="expression" dxfId="654" priority="118">
      <formula>Q135&lt;&gt;""</formula>
    </cfRule>
  </conditionalFormatting>
  <conditionalFormatting sqref="R109:R126">
    <cfRule type="expression" dxfId="650" priority="211">
      <formula>R109&lt;&gt;""</formula>
    </cfRule>
    <cfRule type="expression" dxfId="649" priority="210">
      <formula>AND($AR109&gt;0,R109="")</formula>
    </cfRule>
  </conditionalFormatting>
  <conditionalFormatting sqref="S136:AA136">
    <cfRule type="expression" dxfId="647" priority="1078">
      <formula>$S$136&lt;&gt;""</formula>
    </cfRule>
    <cfRule type="expression" dxfId="646" priority="1079">
      <formula>$S$136=""</formula>
    </cfRule>
  </conditionalFormatting>
  <conditionalFormatting sqref="S199:AA199">
    <cfRule type="expression" dxfId="645" priority="1090">
      <formula>$S$199&lt;&gt;""</formula>
    </cfRule>
    <cfRule type="expression" dxfId="644" priority="1091">
      <formula>$S$199=""</formula>
    </cfRule>
  </conditionalFormatting>
  <conditionalFormatting sqref="T257:AC257">
    <cfRule type="expression" dxfId="641" priority="44">
      <formula>$T$257&lt;&gt;""</formula>
    </cfRule>
  </conditionalFormatting>
  <conditionalFormatting sqref="T258:AP258">
    <cfRule type="expression" dxfId="638" priority="38">
      <formula>$T$258&lt;&gt;""</formula>
    </cfRule>
  </conditionalFormatting>
  <conditionalFormatting sqref="U2">
    <cfRule type="expression" dxfId="637" priority="126">
      <formula>$U$2&lt;&gt;""</formula>
    </cfRule>
    <cfRule type="expression" dxfId="636" priority="127">
      <formula>$U$2=""</formula>
    </cfRule>
  </conditionalFormatting>
  <conditionalFormatting sqref="U76:V82">
    <cfRule type="expression" dxfId="635" priority="590">
      <formula>$AQ$79&gt;0</formula>
    </cfRule>
    <cfRule type="expression" dxfId="634" priority="588">
      <formula>$U76="X"</formula>
    </cfRule>
    <cfRule type="expression" dxfId="633" priority="591">
      <formula>$AQ$79=0</formula>
    </cfRule>
  </conditionalFormatting>
  <conditionalFormatting sqref="U16:AA22">
    <cfRule type="expression" dxfId="632" priority="184">
      <formula>$U16=""</formula>
    </cfRule>
    <cfRule type="expression" dxfId="631" priority="183">
      <formula>$U16&lt;&gt;""</formula>
    </cfRule>
  </conditionalFormatting>
  <conditionalFormatting sqref="U24:AA30">
    <cfRule type="expression" dxfId="630" priority="521">
      <formula>$U24=""</formula>
    </cfRule>
    <cfRule type="expression" dxfId="629" priority="520">
      <formula>$U24&lt;&gt;""</formula>
    </cfRule>
  </conditionalFormatting>
  <conditionalFormatting sqref="U135:AB135">
    <cfRule type="expression" dxfId="628" priority="31">
      <formula>AND($Q135="X",U135&lt;&gt;"")</formula>
    </cfRule>
  </conditionalFormatting>
  <conditionalFormatting sqref="U138:AB141">
    <cfRule type="expression" dxfId="627" priority="29">
      <formula>AND($Q138="X",U138&lt;&gt;"")</formula>
    </cfRule>
  </conditionalFormatting>
  <conditionalFormatting sqref="U144:AB144">
    <cfRule type="expression" dxfId="626" priority="27">
      <formula>AND($Q$144="X",U144="X")</formula>
    </cfRule>
  </conditionalFormatting>
  <conditionalFormatting sqref="U149:AB179">
    <cfRule type="expression" dxfId="625" priority="25">
      <formula>AND($Q149="X",U149="X")</formula>
    </cfRule>
  </conditionalFormatting>
  <conditionalFormatting sqref="U181:AB186">
    <cfRule type="expression" dxfId="624" priority="23">
      <formula>AND($Q181="X",U181="X")</formula>
    </cfRule>
  </conditionalFormatting>
  <conditionalFormatting sqref="U188:AB197">
    <cfRule type="expression" dxfId="623" priority="18">
      <formula>AND($Q188="X",U188="X")</formula>
    </cfRule>
  </conditionalFormatting>
  <conditionalFormatting sqref="U200:AB210">
    <cfRule type="expression" dxfId="622" priority="16">
      <formula>AND($Q200="X",U200="X")</formula>
    </cfRule>
  </conditionalFormatting>
  <conditionalFormatting sqref="U3:AP3">
    <cfRule type="expression" dxfId="621" priority="1098">
      <formula>$U$3&lt;&gt;""</formula>
    </cfRule>
    <cfRule type="expression" dxfId="620" priority="1099">
      <formula>$H$3=""</formula>
    </cfRule>
  </conditionalFormatting>
  <conditionalFormatting sqref="U212:AP212">
    <cfRule type="expression" dxfId="619" priority="189">
      <formula>$U$212=""</formula>
    </cfRule>
    <cfRule type="expression" dxfId="618" priority="188">
      <formula>$U$212&lt;&gt;""</formula>
    </cfRule>
  </conditionalFormatting>
  <conditionalFormatting sqref="V104">
    <cfRule type="expression" dxfId="617" priority="196">
      <formula>$H104&lt;&gt;""</formula>
    </cfRule>
    <cfRule type="expression" dxfId="616" priority="197">
      <formula>$H104=""</formula>
    </cfRule>
  </conditionalFormatting>
  <conditionalFormatting sqref="V101:AA102">
    <cfRule type="expression" dxfId="614" priority="604">
      <formula>$V101=""</formula>
    </cfRule>
    <cfRule type="expression" dxfId="613" priority="603">
      <formula>$V101&lt;&gt;""</formula>
    </cfRule>
  </conditionalFormatting>
  <conditionalFormatting sqref="W109 Q216:AB234">
    <cfRule type="expression" dxfId="612" priority="418">
      <formula>AND($AR109&gt;0,Q109="")</formula>
    </cfRule>
  </conditionalFormatting>
  <conditionalFormatting sqref="W109:W126">
    <cfRule type="expression" dxfId="611" priority="251">
      <formula>W109&lt;&gt;""</formula>
    </cfRule>
  </conditionalFormatting>
  <conditionalFormatting sqref="W110:W126">
    <cfRule type="expression" dxfId="608" priority="250">
      <formula>AND($AR110&gt;0,W110="")</formula>
    </cfRule>
  </conditionalFormatting>
  <conditionalFormatting sqref="AA263:AA267">
    <cfRule type="expression" dxfId="605" priority="1093">
      <formula>$AA263=""</formula>
    </cfRule>
    <cfRule type="expression" dxfId="604" priority="1092">
      <formula>$AA263&lt;&gt;""</formula>
    </cfRule>
  </conditionalFormatting>
  <conditionalFormatting sqref="AA271:AA275">
    <cfRule type="expression" dxfId="603" priority="1075">
      <formula>$AA271=""</formula>
    </cfRule>
    <cfRule type="expression" dxfId="602" priority="1074">
      <formula>$AA271&lt;&gt;""</formula>
    </cfRule>
  </conditionalFormatting>
  <conditionalFormatting sqref="AA148:AB148">
    <cfRule type="expression" dxfId="600" priority="971">
      <formula>$AA$148&lt;&gt;""</formula>
    </cfRule>
  </conditionalFormatting>
  <conditionalFormatting sqref="AA106:AP106">
    <cfRule type="expression" dxfId="598" priority="426">
      <formula>$AA$106&lt;&gt;""</formula>
    </cfRule>
  </conditionalFormatting>
  <conditionalFormatting sqref="AB6:AP13">
    <cfRule type="expression" dxfId="597" priority="461">
      <formula>$AB6=""</formula>
    </cfRule>
    <cfRule type="expression" dxfId="596" priority="460">
      <formula>$AB6&lt;&gt;""</formula>
    </cfRule>
  </conditionalFormatting>
  <conditionalFormatting sqref="AB16:AP22">
    <cfRule type="expression" dxfId="595" priority="8">
      <formula>$AB16=""</formula>
    </cfRule>
    <cfRule type="expression" dxfId="594" priority="7">
      <formula>$AB16&lt;&gt;""</formula>
    </cfRule>
  </conditionalFormatting>
  <conditionalFormatting sqref="AB24:AP30">
    <cfRule type="expression" dxfId="593" priority="5">
      <formula>$AB24&lt;&gt;""</formula>
    </cfRule>
    <cfRule type="expression" dxfId="592" priority="6">
      <formula>$AB24=""</formula>
    </cfRule>
  </conditionalFormatting>
  <conditionalFormatting sqref="AB33:AP38">
    <cfRule type="expression" dxfId="591" priority="434">
      <formula>$AB33=""</formula>
    </cfRule>
    <cfRule type="expression" dxfId="590" priority="433">
      <formula>$AB33&lt;&gt;""</formula>
    </cfRule>
  </conditionalFormatting>
  <conditionalFormatting sqref="AB103:AP103">
    <cfRule type="expression" dxfId="589" priority="606">
      <formula>$AB$103=""</formula>
    </cfRule>
    <cfRule type="expression" dxfId="588" priority="605">
      <formula>$AB$103&lt;&gt;""</formula>
    </cfRule>
  </conditionalFormatting>
  <conditionalFormatting sqref="AC135:AD135">
    <cfRule type="expression" dxfId="587" priority="119">
      <formula>$AQ135=TRUE</formula>
    </cfRule>
  </conditionalFormatting>
  <conditionalFormatting sqref="AC138:AD142">
    <cfRule type="expression" dxfId="586" priority="116">
      <formula>$AQ138=TRUE</formula>
    </cfRule>
    <cfRule type="expression" dxfId="584" priority="115">
      <formula>$AC138&lt;&gt;""</formula>
    </cfRule>
    <cfRule type="expression" dxfId="583" priority="117">
      <formula>$AQ138&lt;&gt;TRUE</formula>
    </cfRule>
  </conditionalFormatting>
  <conditionalFormatting sqref="AC144:AD146">
    <cfRule type="expression" dxfId="581" priority="108">
      <formula>$AQ144&lt;&gt;TRUE</formula>
    </cfRule>
    <cfRule type="expression" dxfId="580" priority="106">
      <formula>$AC144&lt;&gt;""</formula>
    </cfRule>
    <cfRule type="expression" dxfId="579" priority="107">
      <formula>$AQ144=TRUE</formula>
    </cfRule>
  </conditionalFormatting>
  <conditionalFormatting sqref="AC148:AD155">
    <cfRule type="expression" dxfId="578" priority="99">
      <formula>$AQ$148&lt;&gt;TRUE</formula>
    </cfRule>
    <cfRule type="expression" dxfId="577" priority="98">
      <formula>$AQ$148=TRUE</formula>
    </cfRule>
  </conditionalFormatting>
  <conditionalFormatting sqref="AC148:AD179">
    <cfRule type="expression" dxfId="575" priority="94">
      <formula>$AC148&lt;&gt;""</formula>
    </cfRule>
  </conditionalFormatting>
  <conditionalFormatting sqref="AC156:AD166">
    <cfRule type="expression" dxfId="574" priority="96">
      <formula>$AQ$156&lt;&gt;TRUE</formula>
    </cfRule>
    <cfRule type="expression" dxfId="573" priority="95">
      <formula>$AQ$156=TRUE</formula>
    </cfRule>
  </conditionalFormatting>
  <conditionalFormatting sqref="AC167:AD179">
    <cfRule type="expression" dxfId="570" priority="101">
      <formula>$AQ167=TRUE</formula>
    </cfRule>
    <cfRule type="expression" dxfId="569" priority="102">
      <formula>$AQ167&lt;&gt;TRUE</formula>
    </cfRule>
  </conditionalFormatting>
  <conditionalFormatting sqref="AC200:AD210">
    <cfRule type="expression" dxfId="560" priority="83">
      <formula>$AQ200=TRUE</formula>
    </cfRule>
    <cfRule type="expression" dxfId="559" priority="82">
      <formula>$AC200&lt;&gt;""</formula>
    </cfRule>
    <cfRule type="expression" dxfId="557" priority="84">
      <formula>$AQ200&lt;&gt;TRUE</formula>
    </cfRule>
  </conditionalFormatting>
  <conditionalFormatting sqref="AC216:AD234">
    <cfRule type="expression" dxfId="556" priority="62">
      <formula>$AC216&lt;&gt;""</formula>
    </cfRule>
  </conditionalFormatting>
  <conditionalFormatting sqref="AJ257:AP257">
    <cfRule type="expression" dxfId="551" priority="41">
      <formula>$AJ$257&lt;&gt;""</formula>
    </cfRule>
  </conditionalFormatting>
  <conditionalFormatting sqref="AK101:AP102">
    <cfRule type="expression" dxfId="548" priority="602">
      <formula>$AK101=""</formula>
    </cfRule>
    <cfRule type="expression" dxfId="547" priority="601">
      <formula>$AK101&lt;&gt;""</formula>
    </cfRule>
  </conditionalFormatting>
  <conditionalFormatting sqref="AL2">
    <cfRule type="expression" dxfId="545" priority="125">
      <formula>$U$2=""</formula>
    </cfRule>
    <cfRule type="expression" dxfId="544" priority="124">
      <formula>$U$2&lt;&gt;""</formula>
    </cfRule>
  </conditionalFormatting>
  <conditionalFormatting sqref="AY134:AY213">
    <cfRule type="cellIs" dxfId="543" priority="195" operator="equal">
      <formula>1</formula>
    </cfRule>
    <cfRule type="cellIs" dxfId="542" priority="194" operator="equal">
      <formula>2</formula>
    </cfRule>
  </conditionalFormatting>
  <conditionalFormatting sqref="AY216:AY235">
    <cfRule type="cellIs" dxfId="541" priority="1070" operator="equal">
      <formula>1</formula>
    </cfRule>
    <cfRule type="cellIs" dxfId="540" priority="1069" operator="equal">
      <formula>2</formula>
    </cfRule>
  </conditionalFormatting>
  <conditionalFormatting sqref="AY254">
    <cfRule type="cellIs" dxfId="539" priority="60" operator="equal">
      <formula>2</formula>
    </cfRule>
    <cfRule type="cellIs" dxfId="538" priority="61" operator="equal">
      <formula>1</formula>
    </cfRule>
  </conditionalFormatting>
  <printOptions horizontalCentered="1"/>
  <pageMargins left="0.59055118110236204" right="0.39370078740157499" top="1.1023622047244099" bottom="0.55118110236220497" header="0.118110236220472" footer="0.118110236220472"/>
  <pageSetup paperSize="9" fitToHeight="0" orientation="portrait" r:id="rId1"/>
  <headerFooter scaleWithDoc="0">
    <oddHeader>&amp;L&amp;"-,Fett"&amp;16&amp;K000000Formsheet&amp;"-,Standard"&amp;11
&amp;"-,Fett"&amp;16PPF VDA2 - Requirements/Anforderungen Suppliers&amp;"-,Standard"&amp;11
&amp;"-,Fett"&amp;12FS QM 121&amp;"-,Standard" / Revision 01 / Autor: QAS-Hil&amp;R&amp;6 
 &amp;11
&amp;G</oddHeader>
    <oddFooter>&amp;C&amp;"-,Fett"öffentlich&amp;"-,Standard"&amp;9&amp;KA6A6A6
© Thomas GmbH. All rights reserved.&amp;R&amp;9&amp;KA6A6A6Seite &amp;P von &amp;N</oddFooter>
  </headerFooter>
  <rowBreaks count="7" manualBreakCount="7">
    <brk id="30" max="16383" man="1"/>
    <brk id="73" max="16383" man="1"/>
    <brk id="106" max="16383" man="1"/>
    <brk id="130" max="16383" man="1"/>
    <brk id="197" max="16383" man="1"/>
    <brk id="212" max="16383" man="1"/>
    <brk id="253" max="41" man="1"/>
  </rowBreaks>
  <ignoredErrors>
    <ignoredError sqref="A9 U9" formula="1"/>
  </ignoredErrors>
  <legacyDrawingHF r:id="rId2"/>
  <extLst>
    <ext xmlns:x14="http://schemas.microsoft.com/office/spreadsheetml/2009/9/main" uri="{78C0D931-6437-407d-A8EE-F0AAD7539E65}">
      <x14:conditionalFormattings>
        <x14:conditionalFormatting xmlns:xm="http://schemas.microsoft.com/office/excel/2006/main">
          <x14:cfRule type="expression" priority="593" id="{9320849C-F3D1-4372-BEF4-8F912467DB46}">
            <xm:f>'Anlage 4 Deckblatt'!$AO$16=0</xm:f>
            <x14:dxf>
              <fill>
                <patternFill>
                  <bgColor theme="7" tint="0.79998168889431442"/>
                </patternFill>
              </fill>
            </x14:dxf>
          </x14:cfRule>
          <xm:sqref>A76:B78</xm:sqref>
        </x14:conditionalFormatting>
        <x14:conditionalFormatting xmlns:xm="http://schemas.microsoft.com/office/excel/2006/main">
          <x14:cfRule type="expression" priority="152" id="{64633718-117F-48A5-B8A6-BB18C108497A}">
            <xm:f>$A$235&lt;&gt;Sprachen!$L$4</xm:f>
            <x14:dxf>
              <fill>
                <patternFill>
                  <bgColor theme="0" tint="-0.14996795556505021"/>
                </patternFill>
              </fill>
            </x14:dxf>
          </x14:cfRule>
          <x14:cfRule type="expression" priority="157" id="{C4C955E3-0858-4403-AFF9-D0FD05ED53C7}">
            <xm:f>$A$235=Sprachen!$L$4</xm:f>
            <x14:dxf>
              <fill>
                <patternFill>
                  <bgColor theme="7" tint="0.79998168889431442"/>
                </patternFill>
              </fill>
            </x14:dxf>
          </x14:cfRule>
          <xm:sqref>A236:B236</xm:sqref>
        </x14:conditionalFormatting>
        <x14:conditionalFormatting xmlns:xm="http://schemas.microsoft.com/office/excel/2006/main">
          <x14:cfRule type="expression" priority="131" id="{3FA724DA-9B5C-4C0D-BB9F-5D3A64831A47}">
            <xm:f>$A$235=Sprachen!$L$4</xm:f>
            <x14:dxf>
              <fill>
                <patternFill>
                  <bgColor theme="7" tint="0.79998168889431442"/>
                </patternFill>
              </fill>
            </x14:dxf>
          </x14:cfRule>
          <x14:cfRule type="expression" priority="128" id="{6889D590-6263-4A59-BCFE-14ED646B03C6}">
            <xm:f>$A$235&lt;&gt;Sprachen!$L$4</xm:f>
            <x14:dxf>
              <fill>
                <patternFill>
                  <bgColor theme="0" tint="-0.14996795556505021"/>
                </patternFill>
              </fill>
            </x14:dxf>
          </x14:cfRule>
          <xm:sqref>A245:B245</xm:sqref>
        </x14:conditionalFormatting>
        <x14:conditionalFormatting xmlns:xm="http://schemas.microsoft.com/office/excel/2006/main">
          <x14:cfRule type="expression" priority="178" id="{0D17FD4A-C3CE-4858-B16F-BB7FC33781A4}">
            <xm:f>$A$107&lt;&gt;Sprachen!$L$4</xm:f>
            <x14:dxf>
              <fill>
                <patternFill>
                  <bgColor theme="0" tint="-0.14996795556505021"/>
                </patternFill>
              </fill>
            </x14:dxf>
          </x14:cfRule>
          <x14:cfRule type="expression" priority="209" id="{70927D48-95C3-40C3-A7A1-0AEBF04390B6}">
            <xm:f>$A109&lt;&gt;Sprachen!$L$4</xm:f>
            <x14:dxf>
              <fill>
                <patternFill>
                  <bgColor theme="7" tint="0.79998168889431442"/>
                </patternFill>
              </fill>
            </x14:dxf>
          </x14:cfRule>
          <xm:sqref>A109:C126</xm:sqref>
        </x14:conditionalFormatting>
        <x14:conditionalFormatting xmlns:xm="http://schemas.microsoft.com/office/excel/2006/main">
          <x14:cfRule type="expression" priority="203" id="{7E78B91F-A846-43BB-AA70-4CF554735087}">
            <xm:f>$A129&lt;&gt;Sprachen!$L$4</xm:f>
            <x14:dxf>
              <fill>
                <patternFill>
                  <bgColor theme="7" tint="0.79998168889431442"/>
                </patternFill>
              </fill>
            </x14:dxf>
          </x14:cfRule>
          <xm:sqref>A129:C130</xm:sqref>
        </x14:conditionalFormatting>
        <x14:conditionalFormatting xmlns:xm="http://schemas.microsoft.com/office/excel/2006/main">
          <x14:cfRule type="expression" priority="34" id="{52B10555-7630-40E9-84E5-1FE4F77D9878}">
            <xm:f>AND($A$213=Sprachen!$L$4,$D216&lt;&gt;"")</xm:f>
            <x14:dxf>
              <fill>
                <patternFill>
                  <bgColor theme="7" tint="0.79998168889431442"/>
                </patternFill>
              </fill>
            </x14:dxf>
          </x14:cfRule>
          <x14:cfRule type="expression" priority="35" id="{1B4A773A-60BA-4E2A-8BE1-84FEBEFF1FD6}">
            <xm:f>$A$213&lt;&gt;Sprachen!$L$4</xm:f>
            <x14:dxf>
              <fill>
                <patternFill>
                  <bgColor theme="0" tint="-0.14996795556505021"/>
                </patternFill>
              </fill>
            </x14:dxf>
          </x14:cfRule>
          <xm:sqref>A216:C234</xm:sqref>
        </x14:conditionalFormatting>
        <x14:conditionalFormatting xmlns:xm="http://schemas.microsoft.com/office/excel/2006/main">
          <x14:cfRule type="expression" priority="187" id="{58A4C53C-EA96-4EA6-BE3E-FC6CAE0A0EEC}">
            <xm:f>$A$211&lt;&gt;Sprachen!$L$4</xm:f>
            <x14:dxf>
              <fill>
                <patternFill>
                  <bgColor theme="0" tint="-0.14996795556505021"/>
                </patternFill>
              </fill>
            </x14:dxf>
          </x14:cfRule>
          <xm:sqref>B212:AP212</xm:sqref>
        </x14:conditionalFormatting>
        <x14:conditionalFormatting xmlns:xm="http://schemas.microsoft.com/office/excel/2006/main">
          <x14:cfRule type="expression" priority="429" id="{D0B3A7E2-EFA7-433C-A212-B9FC4EB47B9D}">
            <xm:f>$A$105=Sprachen!$L$4</xm:f>
            <x14:dxf>
              <fill>
                <patternFill>
                  <bgColor theme="7" tint="-0.24994659260841701"/>
                </patternFill>
              </fill>
            </x14:dxf>
          </x14:cfRule>
          <xm:sqref>C106:H106 V106:Z106</xm:sqref>
        </x14:conditionalFormatting>
        <x14:conditionalFormatting xmlns:xm="http://schemas.microsoft.com/office/excel/2006/main">
          <x14:cfRule type="expression" priority="133" id="{C2663953-5E15-4F0A-9BAC-7D61ABD35C1C}">
            <xm:f>$A$236=Sprachen!$L$4</xm:f>
            <x14:dxf>
              <fill>
                <patternFill>
                  <bgColor theme="7" tint="0.79998168889431442"/>
                </patternFill>
              </fill>
            </x14:dxf>
          </x14:cfRule>
          <x14:cfRule type="expression" priority="134" id="{5DC1B2DC-35B7-4CC5-BA64-2954D67F3385}">
            <xm:f>$A$236&lt;&gt;Sprachen!$L$4</xm:f>
            <x14:dxf>
              <fill>
                <patternFill>
                  <bgColor theme="0" tint="-0.14996795556505021"/>
                </patternFill>
              </fill>
            </x14:dxf>
          </x14:cfRule>
          <xm:sqref>C238:U244</xm:sqref>
        </x14:conditionalFormatting>
        <x14:conditionalFormatting xmlns:xm="http://schemas.microsoft.com/office/excel/2006/main">
          <x14:cfRule type="expression" priority="455" id="{83652D2B-DD08-41C5-A35C-521FB3821558}">
            <xm:f>$A$41=Sprachen!$L$4</xm:f>
            <x14:dxf>
              <fill>
                <patternFill>
                  <bgColor theme="7" tint="0.79998168889431442"/>
                </patternFill>
              </fill>
            </x14:dxf>
          </x14:cfRule>
          <x14:cfRule type="expression" priority="456" id="{A28567A6-21FD-4686-9F49-1DE5D22AD379}">
            <xm:f>$A$41&lt;&gt;Sprachen!$L$4</xm:f>
            <x14:dxf>
              <fill>
                <patternFill>
                  <bgColor theme="0" tint="-0.14996795556505021"/>
                </patternFill>
              </fill>
            </x14:dxf>
          </x14:cfRule>
          <xm:sqref>C43:AP50</xm:sqref>
        </x14:conditionalFormatting>
        <x14:conditionalFormatting xmlns:xm="http://schemas.microsoft.com/office/excel/2006/main">
          <x14:cfRule type="expression" priority="439" id="{17DCC688-DAC1-49A1-940E-AAA259702A4B}">
            <xm:f>$A$52=Sprachen!$L$4</xm:f>
            <x14:dxf>
              <fill>
                <patternFill>
                  <bgColor theme="7" tint="0.79998168889431442"/>
                </patternFill>
              </fill>
            </x14:dxf>
          </x14:cfRule>
          <x14:cfRule type="expression" priority="440" id="{EECC7A13-809E-4F1E-8AD3-B827DA6496DD}">
            <xm:f>$A$52&lt;&gt;Sprachen!$L$4</xm:f>
            <x14:dxf>
              <fill>
                <patternFill>
                  <bgColor theme="0" tint="-0.14996795556505021"/>
                </patternFill>
              </fill>
            </x14:dxf>
          </x14:cfRule>
          <xm:sqref>C54:AP54</xm:sqref>
        </x14:conditionalFormatting>
        <x14:conditionalFormatting xmlns:xm="http://schemas.microsoft.com/office/excel/2006/main">
          <x14:cfRule type="expression" priority="449" id="{BCBD68D2-B313-4ECE-B6D0-66C00069020F}">
            <xm:f>$A$56=Sprachen!$L$4</xm:f>
            <x14:dxf>
              <fill>
                <patternFill>
                  <bgColor theme="7" tint="0.79998168889431442"/>
                </patternFill>
              </fill>
            </x14:dxf>
          </x14:cfRule>
          <x14:cfRule type="expression" priority="450" id="{AA5B6D42-9D3F-495B-9732-E0DDF97BC659}">
            <xm:f>$A$56&lt;&gt;Sprachen!$L$4</xm:f>
            <x14:dxf>
              <fill>
                <patternFill>
                  <bgColor theme="0" tint="-0.14996795556505021"/>
                </patternFill>
              </fill>
            </x14:dxf>
          </x14:cfRule>
          <xm:sqref>C58:AP64</xm:sqref>
        </x14:conditionalFormatting>
        <x14:conditionalFormatting xmlns:xm="http://schemas.microsoft.com/office/excel/2006/main">
          <x14:cfRule type="expression" priority="3" id="{23869A22-0A4A-42D4-8C8A-E3561DFB56C8}">
            <xm:f>$A$65=Sprachen!$L$4</xm:f>
            <x14:dxf>
              <fill>
                <patternFill>
                  <bgColor theme="7" tint="0.79998168889431442"/>
                </patternFill>
              </fill>
            </x14:dxf>
          </x14:cfRule>
          <x14:cfRule type="expression" priority="4" id="{B7980B81-EE3A-4547-B0D6-ECBF34DA6BE6}">
            <xm:f>$A$65&lt;&gt;Sprachen!$L$4</xm:f>
            <x14:dxf>
              <fill>
                <patternFill>
                  <bgColor theme="0" tint="-0.14996795556505021"/>
                </patternFill>
              </fill>
            </x14:dxf>
          </x14:cfRule>
          <xm:sqref>C67:AP73</xm:sqref>
        </x14:conditionalFormatting>
        <x14:conditionalFormatting xmlns:xm="http://schemas.microsoft.com/office/excel/2006/main">
          <x14:cfRule type="expression" priority="596" id="{4A11FFC5-C665-4AB9-A715-815591DF9E54}">
            <xm:f>$A$86&lt;&gt;Sprachen!$L$4</xm:f>
            <x14:dxf>
              <fill>
                <patternFill>
                  <bgColor theme="0" tint="-0.14996795556505021"/>
                </patternFill>
              </fill>
            </x14:dxf>
          </x14:cfRule>
          <x14:cfRule type="expression" priority="598" id="{9CD35A68-F670-4998-AB4A-7161A4A78DBC}">
            <xm:f>$A$86=Sprachen!$L$4</xm:f>
            <x14:dxf>
              <fill>
                <patternFill>
                  <bgColor theme="7" tint="0.79998168889431442"/>
                </patternFill>
              </fill>
            </x14:dxf>
          </x14:cfRule>
          <xm:sqref>C88:AP92</xm:sqref>
        </x14:conditionalFormatting>
        <x14:conditionalFormatting xmlns:xm="http://schemas.microsoft.com/office/excel/2006/main">
          <x14:cfRule type="expression" priority="430" id="{B546DCC2-E242-40E2-AAEC-D92331B94CBB}">
            <xm:f>$A$105&lt;&gt;Sprachen!$L$4</xm:f>
            <x14:dxf>
              <fill>
                <patternFill>
                  <bgColor theme="0" tint="-0.14996795556505021"/>
                </patternFill>
              </fill>
            </x14:dxf>
          </x14:cfRule>
          <xm:sqref>C106:AP106</xm:sqref>
        </x14:conditionalFormatting>
        <x14:conditionalFormatting xmlns:xm="http://schemas.microsoft.com/office/excel/2006/main">
          <x14:cfRule type="expression" priority="37" id="{2CF945BD-8A30-4CE0-BB24-40468F269BF2}">
            <xm:f>$A$245=Sprachen!$L$4</xm:f>
            <x14:dxf>
              <fill>
                <patternFill>
                  <bgColor theme="7" tint="0.79998168889431442"/>
                </patternFill>
              </fill>
            </x14:dxf>
          </x14:cfRule>
          <x14:cfRule type="expression" priority="129" id="{E50F1034-9A71-4FA3-BF9C-D59C148093B8}">
            <xm:f>$A$245&lt;&gt;Sprachen!$L$4</xm:f>
            <x14:dxf>
              <fill>
                <patternFill>
                  <bgColor theme="0" tint="-0.14996795556505021"/>
                </patternFill>
              </fill>
            </x14:dxf>
          </x14:cfRule>
          <xm:sqref>C247:AP253</xm:sqref>
        </x14:conditionalFormatting>
        <x14:conditionalFormatting xmlns:xm="http://schemas.microsoft.com/office/excel/2006/main">
          <x14:cfRule type="expression" priority="346" id="{38771449-446D-4A01-9B46-40769030EAF3}">
            <xm:f>$A$213&lt;&gt;Sprachen!$L$4</xm:f>
            <x14:dxf>
              <fill>
                <patternFill>
                  <bgColor theme="0" tint="-0.14996795556505021"/>
                </patternFill>
              </fill>
            </x14:dxf>
          </x14:cfRule>
          <xm:sqref>D109:D126</xm:sqref>
        </x14:conditionalFormatting>
        <x14:conditionalFormatting xmlns:xm="http://schemas.microsoft.com/office/excel/2006/main">
          <x14:cfRule type="expression" priority="422" id="{00F26655-B197-4036-90CE-F2616927A2FA}">
            <xm:f>$A225=Sprachen!$L$4</xm:f>
            <x14:dxf>
              <fill>
                <patternFill>
                  <bgColor theme="7" tint="0.79998168889431442"/>
                </patternFill>
              </fill>
            </x14:dxf>
          </x14:cfRule>
          <xm:sqref>D225:L234</xm:sqref>
        </x14:conditionalFormatting>
        <x14:conditionalFormatting xmlns:xm="http://schemas.microsoft.com/office/excel/2006/main">
          <x14:cfRule type="expression" priority="423" id="{EC7B9BFF-5848-4D9A-A641-7DEEA2C40E9D}">
            <xm:f>$A$213&lt;&gt;Sprachen!$L$4</xm:f>
            <x14:dxf>
              <fill>
                <patternFill>
                  <bgColor theme="0" tint="-0.14996795556505021"/>
                </patternFill>
              </fill>
            </x14:dxf>
          </x14:cfRule>
          <xm:sqref>D216:AB234 W109</xm:sqref>
        </x14:conditionalFormatting>
        <x14:conditionalFormatting xmlns:xm="http://schemas.microsoft.com/office/excel/2006/main">
          <x14:cfRule type="expression" priority="1106" id="{3BDB9533-F3DD-4729-A578-67ED23B74ECA}">
            <xm:f>AND($A$105=Sprachen!$L$4,XEW$106="")</xm:f>
            <x14:dxf>
              <fill>
                <patternFill>
                  <bgColor theme="7" tint="0.79998168889431442"/>
                </patternFill>
              </fill>
            </x14:dxf>
          </x14:cfRule>
          <xm:sqref>I106:Q106</xm:sqref>
        </x14:conditionalFormatting>
        <x14:conditionalFormatting xmlns:xm="http://schemas.microsoft.com/office/excel/2006/main">
          <x14:cfRule type="expression" priority="54" id="{E6B94B35-6F55-4142-8FEF-FCB31194D030}">
            <xm:f>$A$254=Sprachen!$L$4</xm:f>
            <x14:dxf>
              <fill>
                <patternFill>
                  <bgColor theme="7" tint="0.79998168889431442"/>
                </patternFill>
              </fill>
            </x14:dxf>
          </x14:cfRule>
          <x14:cfRule type="expression" priority="55" id="{BA3E1B4B-D171-4285-B8BF-30C968540C2A}">
            <xm:f>$A$254&lt;&gt;Sprachen!$L$4</xm:f>
            <x14:dxf>
              <fill>
                <patternFill>
                  <bgColor theme="0" tint="-0.14996795556505021"/>
                </patternFill>
              </fill>
            </x14:dxf>
          </x14:cfRule>
          <xm:sqref>L256:M256</xm:sqref>
        </x14:conditionalFormatting>
        <x14:conditionalFormatting xmlns:xm="http://schemas.microsoft.com/office/excel/2006/main">
          <x14:cfRule type="expression" priority="52" id="{EB9ED860-7B7F-4973-AF8A-733783CE4761}">
            <xm:f>$L$256&lt;&gt;Sprachen!$L$4</xm:f>
            <x14:dxf>
              <fill>
                <patternFill>
                  <bgColor theme="0" tint="-0.14996795556505021"/>
                </patternFill>
              </fill>
            </x14:dxf>
          </x14:cfRule>
          <x14:cfRule type="expression" priority="51" id="{74B516EC-3F5C-4F48-AFF4-F6235393C242}">
            <xm:f>$L$256=Sprachen!$L$4</xm:f>
            <x14:dxf>
              <fill>
                <patternFill>
                  <bgColor theme="7" tint="0.79998168889431442"/>
                </patternFill>
              </fill>
            </x14:dxf>
          </x14:cfRule>
          <xm:sqref>L257:M257</xm:sqref>
        </x14:conditionalFormatting>
        <x14:conditionalFormatting xmlns:xm="http://schemas.microsoft.com/office/excel/2006/main">
          <x14:cfRule type="expression" priority="48" id="{90E7E57A-1EDA-4C3A-B7C6-F081D11FE594}">
            <xm:f>$L$256=Sprachen!$L$4</xm:f>
            <x14:dxf>
              <fill>
                <patternFill>
                  <bgColor theme="7" tint="0.79998168889431442"/>
                </patternFill>
              </fill>
            </x14:dxf>
          </x14:cfRule>
          <x14:cfRule type="expression" priority="49" id="{B294C11F-1AD4-40C2-AB4E-EE1F123D33A3}">
            <xm:f>$L$256&lt;&gt;Sprachen!$L$4</xm:f>
            <x14:dxf>
              <fill>
                <patternFill>
                  <bgColor theme="0" tint="-0.14996795556505021"/>
                </patternFill>
              </fill>
            </x14:dxf>
          </x14:cfRule>
          <xm:sqref>L258:M258</xm:sqref>
        </x14:conditionalFormatting>
        <x14:conditionalFormatting xmlns:xm="http://schemas.microsoft.com/office/excel/2006/main">
          <x14:cfRule type="expression" priority="57" id="{B763E5BE-A877-4AF6-B212-F9AA99CBE09F}">
            <xm:f>$A$254=Sprachen!$L$4</xm:f>
            <x14:dxf>
              <fill>
                <patternFill>
                  <bgColor theme="7" tint="0.79998168889431442"/>
                </patternFill>
              </fill>
            </x14:dxf>
          </x14:cfRule>
          <x14:cfRule type="expression" priority="58" id="{AE75B448-85FF-4A23-8C5A-E4A2A03ABFAE}">
            <xm:f>$A$254&lt;&gt;Sprachen!$L$4</xm:f>
            <x14:dxf>
              <fill>
                <patternFill>
                  <bgColor theme="0" tint="-0.14996795556505021"/>
                </patternFill>
              </fill>
            </x14:dxf>
          </x14:cfRule>
          <xm:sqref>L255:AP255</xm:sqref>
        </x14:conditionalFormatting>
        <x14:conditionalFormatting xmlns:xm="http://schemas.microsoft.com/office/excel/2006/main">
          <x14:cfRule type="expression" priority="354" id="{17232528-41D6-4BEA-ABB5-D985F4680279}">
            <xm:f>$A$213&lt;&gt;Sprachen!$L$4</xm:f>
            <x14:dxf>
              <fill>
                <patternFill>
                  <bgColor theme="0" tint="-0.14996795556505021"/>
                </patternFill>
              </fill>
            </x14:dxf>
          </x14:cfRule>
          <x14:cfRule type="expression" priority="353" id="{3ECA2336-AE22-4937-805A-D549582E92E6}">
            <xm:f>$A109=Sprachen!$L$4</xm:f>
            <x14:dxf>
              <fill>
                <patternFill>
                  <bgColor theme="7" tint="0.79998168889431442"/>
                </patternFill>
              </fill>
            </x14:dxf>
          </x14:cfRule>
          <xm:sqref>M109:M126</xm:sqref>
        </x14:conditionalFormatting>
        <x14:conditionalFormatting xmlns:xm="http://schemas.microsoft.com/office/excel/2006/main">
          <x14:cfRule type="expression" priority="978" id="{930EEB92-CE85-452D-A530-47624EC0688B}">
            <xm:f>$S$136=Sprachen!$L$4</xm:f>
            <x14:dxf>
              <fill>
                <patternFill>
                  <bgColor theme="7" tint="0.79998168889431442"/>
                </patternFill>
              </fill>
            </x14:dxf>
          </x14:cfRule>
          <x14:cfRule type="expression" priority="974" id="{4DA8AE3C-644E-4AA6-A283-225382F86B62}">
            <xm:f>OR($S$136=Sprachen!$L$5,$S$136="")</xm:f>
            <x14:dxf>
              <fill>
                <patternFill>
                  <bgColor theme="0" tint="-0.14996795556505021"/>
                </patternFill>
              </fill>
            </x14:dxf>
          </x14:cfRule>
          <xm:sqref>M148</xm:sqref>
        </x14:conditionalFormatting>
        <x14:conditionalFormatting xmlns:xm="http://schemas.microsoft.com/office/excel/2006/main">
          <x14:cfRule type="expression" priority="684" id="{9A5C055B-840A-434D-A18E-ED9985934FBA}">
            <xm:f>Sprachen!$L$4=$S$136</xm:f>
            <x14:dxf>
              <fill>
                <patternFill>
                  <bgColor theme="7" tint="0.79998168889431442"/>
                </patternFill>
              </fill>
            </x14:dxf>
          </x14:cfRule>
          <x14:cfRule type="expression" priority="683" id="{2FD6ADCF-8B4E-46E3-8074-52DB6D9D4525}">
            <xm:f>$S$136&lt;&gt;Sprachen!$L$4</xm:f>
            <x14:dxf>
              <fill>
                <patternFill>
                  <bgColor theme="0" tint="-0.14996795556505021"/>
                </patternFill>
              </fill>
            </x14:dxf>
          </x14:cfRule>
          <xm:sqref>M156</xm:sqref>
        </x14:conditionalFormatting>
        <x14:conditionalFormatting xmlns:xm="http://schemas.microsoft.com/office/excel/2006/main">
          <x14:cfRule type="expression" priority="909" id="{AC360A5C-9BCB-43BB-88C9-67DABFC26F03}">
            <xm:f>$S$136&lt;&gt;Sprachen!$L$4</xm:f>
            <x14:dxf>
              <fill>
                <patternFill>
                  <bgColor theme="0" tint="-0.14996795556505021"/>
                </patternFill>
              </fill>
            </x14:dxf>
          </x14:cfRule>
          <x14:cfRule type="expression" priority="910" id="{E17B346A-39BA-4FC6-9D57-141D48035238}">
            <xm:f>Sprachen!$L$4=$S$136</xm:f>
            <x14:dxf>
              <fill>
                <patternFill>
                  <bgColor theme="7" tint="0.79998168889431442"/>
                </patternFill>
              </fill>
            </x14:dxf>
          </x14:cfRule>
          <xm:sqref>M172</xm:sqref>
        </x14:conditionalFormatting>
        <x14:conditionalFormatting xmlns:xm="http://schemas.microsoft.com/office/excel/2006/main">
          <x14:cfRule type="expression" priority="998" id="{C2D22376-648D-4B43-8815-C45A5F62BD53}">
            <xm:f>$S$136=Sprachen!$L$4</xm:f>
            <x14:dxf>
              <fill>
                <patternFill>
                  <bgColor theme="7" tint="0.79998168889431442"/>
                </patternFill>
              </fill>
            </x14:dxf>
          </x14:cfRule>
          <x14:cfRule type="expression" priority="994" id="{6E648F21-29F0-4626-9753-EB6BE2DF17D0}">
            <xm:f>OR($S$136=Sprachen!$L$5,$S$136="")</xm:f>
            <x14:dxf>
              <fill>
                <patternFill>
                  <bgColor theme="0" tint="-0.14996795556505021"/>
                </patternFill>
              </fill>
            </x14:dxf>
          </x14:cfRule>
          <xm:sqref>M138:N142</xm:sqref>
        </x14:conditionalFormatting>
        <x14:conditionalFormatting xmlns:xm="http://schemas.microsoft.com/office/excel/2006/main">
          <x14:cfRule type="expression" priority="984" id="{7799463C-F757-43BE-8499-14DD3C43A90B}">
            <xm:f>OR($S$136=Sprachen!$L$5,$S$136="")</xm:f>
            <x14:dxf>
              <fill>
                <patternFill>
                  <bgColor theme="0" tint="-0.14996795556505021"/>
                </patternFill>
              </fill>
            </x14:dxf>
          </x14:cfRule>
          <x14:cfRule type="expression" priority="988" id="{74DBE756-9460-4DDB-A420-2CC9FDACB0A0}">
            <xm:f>$S$136=Sprachen!$L$4</xm:f>
            <x14:dxf>
              <fill>
                <patternFill>
                  <bgColor theme="7" tint="0.79998168889431442"/>
                </patternFill>
              </fill>
            </x14:dxf>
          </x14:cfRule>
          <xm:sqref>M144:N146</xm:sqref>
        </x14:conditionalFormatting>
        <x14:conditionalFormatting xmlns:xm="http://schemas.microsoft.com/office/excel/2006/main">
          <x14:cfRule type="expression" priority="693" id="{DAE5A93E-0B08-48C6-BA46-8F5B4C7D58F6}">
            <xm:f>$S$136&lt;&gt;Sprachen!$L$4</xm:f>
            <x14:dxf>
              <fill>
                <patternFill>
                  <bgColor theme="0" tint="-0.14996795556505021"/>
                </patternFill>
              </fill>
            </x14:dxf>
          </x14:cfRule>
          <x14:cfRule type="expression" priority="694" id="{2DF13F09-708A-4DBF-B850-737CB1F187E0}">
            <xm:f>Sprachen!$L$4=$S$136</xm:f>
            <x14:dxf>
              <fill>
                <patternFill>
                  <bgColor theme="7" tint="0.79998168889431442"/>
                </patternFill>
              </fill>
            </x14:dxf>
          </x14:cfRule>
          <xm:sqref>M167:N171</xm:sqref>
        </x14:conditionalFormatting>
        <x14:conditionalFormatting xmlns:xm="http://schemas.microsoft.com/office/excel/2006/main">
          <x14:cfRule type="expression" priority="852" id="{8B3B7264-53AB-4AA1-9C72-0BC8C093E01B}">
            <xm:f>Sprachen!$L$4=$S$136</xm:f>
            <x14:dxf>
              <fill>
                <patternFill>
                  <bgColor theme="7" tint="0.79998168889431442"/>
                </patternFill>
              </fill>
            </x14:dxf>
          </x14:cfRule>
          <x14:cfRule type="expression" priority="851" id="{43373D29-73B3-4ED4-ABE1-1A8874EF9422}">
            <xm:f>$S$136&lt;&gt;Sprachen!$L$4</xm:f>
            <x14:dxf>
              <fill>
                <patternFill>
                  <bgColor theme="0" tint="-0.14996795556505021"/>
                </patternFill>
              </fill>
            </x14:dxf>
          </x14:cfRule>
          <xm:sqref>M175:N179</xm:sqref>
        </x14:conditionalFormatting>
        <x14:conditionalFormatting xmlns:xm="http://schemas.microsoft.com/office/excel/2006/main">
          <x14:cfRule type="expression" priority="703" id="{4211439C-F2F4-4328-8EA9-65372DABB06B}">
            <xm:f>$S$136&lt;&gt;Sprachen!$L$4</xm:f>
            <x14:dxf>
              <fill>
                <patternFill>
                  <bgColor theme="0" tint="-0.14996795556505021"/>
                </patternFill>
              </fill>
            </x14:dxf>
          </x14:cfRule>
          <x14:cfRule type="expression" priority="704" id="{DAEF6411-0BFD-4E18-BA27-FB01B3A19ED8}">
            <xm:f>Sprachen!$L$4=$S$136</xm:f>
            <x14:dxf>
              <fill>
                <patternFill>
                  <bgColor theme="7" tint="0.79998168889431442"/>
                </patternFill>
              </fill>
            </x14:dxf>
          </x14:cfRule>
          <xm:sqref>M181:N186</xm:sqref>
        </x14:conditionalFormatting>
        <x14:conditionalFormatting xmlns:xm="http://schemas.microsoft.com/office/excel/2006/main">
          <x14:cfRule type="expression" priority="761" id="{9B93D8C5-F893-4E6A-96D6-C2D6F956CC4F}">
            <xm:f>$S$136&lt;&gt;Sprachen!$L$4</xm:f>
            <x14:dxf>
              <fill>
                <patternFill>
                  <bgColor theme="0" tint="-0.14996795556505021"/>
                </patternFill>
              </fill>
            </x14:dxf>
          </x14:cfRule>
          <xm:sqref>M188:N193</xm:sqref>
        </x14:conditionalFormatting>
        <x14:conditionalFormatting xmlns:xm="http://schemas.microsoft.com/office/excel/2006/main">
          <x14:cfRule type="expression" priority="762" id="{D8B2561A-4C6C-41EE-810D-80828F7346A9}">
            <xm:f>Sprachen!$L$4=$S$136</xm:f>
            <x14:dxf>
              <fill>
                <patternFill>
                  <bgColor theme="7" tint="0.79998168889431442"/>
                </patternFill>
              </fill>
            </x14:dxf>
          </x14:cfRule>
          <xm:sqref>M189:N192</xm:sqref>
        </x14:conditionalFormatting>
        <x14:conditionalFormatting xmlns:xm="http://schemas.microsoft.com/office/excel/2006/main">
          <x14:cfRule type="expression" priority="713" id="{4FDF9509-4EDE-4A51-997E-E634109BF566}">
            <xm:f>$S$136&lt;&gt;Sprachen!$L$4</xm:f>
            <x14:dxf>
              <fill>
                <patternFill>
                  <bgColor theme="0" tint="-0.14996795556505021"/>
                </patternFill>
              </fill>
            </x14:dxf>
          </x14:cfRule>
          <x14:cfRule type="expression" priority="714" id="{09AFFC1E-47D8-4EBD-B12D-916448CED6A6}">
            <xm:f>Sprachen!$L$4=$S$136</xm:f>
            <x14:dxf>
              <fill>
                <patternFill>
                  <bgColor theme="7" tint="0.79998168889431442"/>
                </patternFill>
              </fill>
            </x14:dxf>
          </x14:cfRule>
          <xm:sqref>M194:N197</xm:sqref>
        </x14:conditionalFormatting>
        <x14:conditionalFormatting xmlns:xm="http://schemas.microsoft.com/office/excel/2006/main">
          <x14:cfRule type="expression" priority="1081" id="{68057929-0F07-4E90-B4D6-1734033264AD}">
            <xm:f>$S$199&lt;&gt;Sprachen!$L$4</xm:f>
            <x14:dxf>
              <fill>
                <patternFill>
                  <bgColor theme="0" tint="-0.14996795556505021"/>
                </patternFill>
              </fill>
            </x14:dxf>
          </x14:cfRule>
          <xm:sqref>M200:N210</xm:sqref>
        </x14:conditionalFormatting>
        <x14:conditionalFormatting xmlns:xm="http://schemas.microsoft.com/office/excel/2006/main">
          <x14:cfRule type="expression" priority="662" id="{8FB7742F-E754-4A60-A06B-7344D0634B69}">
            <xm:f>$M$141=Sprachen!$L$4</xm:f>
            <x14:dxf>
              <fill>
                <patternFill>
                  <bgColor theme="0" tint="-0.14996795556505021"/>
                </patternFill>
              </fill>
            </x14:dxf>
          </x14:cfRule>
          <xm:sqref>M188:P188</xm:sqref>
        </x14:conditionalFormatting>
        <x14:conditionalFormatting xmlns:xm="http://schemas.microsoft.com/office/excel/2006/main">
          <x14:cfRule type="expression" priority="664" id="{28B9456D-DDBB-4BD1-BAC1-DECBD7D0A905}">
            <xm:f>$M$141=Sprachen!$L$4</xm:f>
            <x14:dxf>
              <fill>
                <patternFill>
                  <bgColor theme="0" tint="-0.14996795556505021"/>
                </patternFill>
              </fill>
            </x14:dxf>
          </x14:cfRule>
          <xm:sqref>M193:P193</xm:sqref>
        </x14:conditionalFormatting>
        <x14:conditionalFormatting xmlns:xm="http://schemas.microsoft.com/office/excel/2006/main">
          <x14:cfRule type="expression" priority="669" id="{68F90081-D806-43F2-BE28-1BECA80D9F11}">
            <xm:f>$S$199=Sprachen!$L$4</xm:f>
            <x14:dxf>
              <fill>
                <patternFill>
                  <bgColor theme="0" tint="-0.14996795556505021"/>
                </patternFill>
              </fill>
            </x14:dxf>
          </x14:cfRule>
          <xm:sqref>M200:P202</xm:sqref>
        </x14:conditionalFormatting>
        <x14:conditionalFormatting xmlns:xm="http://schemas.microsoft.com/office/excel/2006/main">
          <x14:cfRule type="expression" priority="665" id="{9729107D-A70D-4769-B125-5FD4CB211AD9}">
            <xm:f>$S$199=Sprachen!$L$4</xm:f>
            <x14:dxf>
              <fill>
                <patternFill>
                  <bgColor theme="0" tint="-0.14996795556505021"/>
                </patternFill>
              </fill>
            </x14:dxf>
          </x14:cfRule>
          <xm:sqref>M205:P206</xm:sqref>
        </x14:conditionalFormatting>
        <x14:conditionalFormatting xmlns:xm="http://schemas.microsoft.com/office/excel/2006/main">
          <x14:cfRule type="expression" priority="420" id="{F4D3A745-2C99-403B-BE04-8BE21FB0A49B}">
            <xm:f>$A216=Sprachen!$L$4</xm:f>
            <x14:dxf>
              <fill>
                <patternFill>
                  <bgColor theme="7" tint="0.79998168889431442"/>
                </patternFill>
              </fill>
            </x14:dxf>
          </x14:cfRule>
          <xm:sqref>M216:AB234</xm:sqref>
        </x14:conditionalFormatting>
        <x14:conditionalFormatting xmlns:xm="http://schemas.microsoft.com/office/excel/2006/main">
          <x14:cfRule type="expression" priority="201" id="{F86D2011-7B07-4321-828F-04ED0FE29DDD}">
            <xm:f>$A129=Sprachen!$L$4</xm:f>
            <x14:dxf>
              <fill>
                <patternFill>
                  <bgColor theme="7" tint="0.79998168889431442"/>
                </patternFill>
              </fill>
            </x14:dxf>
          </x14:cfRule>
          <xm:sqref>M129:AP130</xm:sqref>
        </x14:conditionalFormatting>
        <x14:conditionalFormatting xmlns:xm="http://schemas.microsoft.com/office/excel/2006/main">
          <x14:cfRule type="expression" priority="975" id="{FCA4DAD4-E5D3-47B4-A286-6DD1DD375320}">
            <xm:f>AND($O148="",$M148=Sprachen!$L$4)</xm:f>
            <x14:dxf>
              <fill>
                <patternFill>
                  <bgColor theme="7" tint="0.79998168889431442"/>
                </patternFill>
              </fill>
            </x14:dxf>
          </x14:cfRule>
          <x14:cfRule type="expression" priority="973" id="{85DE468F-6955-463B-BB83-0C57EBF5AFB8}">
            <xm:f>OR($S$136="",$S$136=Sprachen!$L$5,$M148=Sprachen!$L$5,$M$148="")</xm:f>
            <x14:dxf>
              <fill>
                <patternFill>
                  <bgColor theme="0" tint="-0.14996795556505021"/>
                </patternFill>
              </fill>
            </x14:dxf>
          </x14:cfRule>
          <xm:sqref>O148</xm:sqref>
        </x14:conditionalFormatting>
        <x14:conditionalFormatting xmlns:xm="http://schemas.microsoft.com/office/excel/2006/main">
          <x14:cfRule type="expression" priority="680" id="{25363206-290A-4BED-8912-8ADF5ACB01E4}">
            <xm:f>$M156&lt;&gt;Sprachen!$L$4</xm:f>
            <x14:dxf>
              <fill>
                <patternFill>
                  <bgColor theme="0" tint="-0.14996795556505021"/>
                </patternFill>
              </fill>
            </x14:dxf>
          </x14:cfRule>
          <x14:cfRule type="expression" priority="681" id="{1670145C-9122-42A9-A7E1-0B71F885F236}">
            <xm:f>$M156=Sprachen!$L$4</xm:f>
            <x14:dxf>
              <fill>
                <patternFill>
                  <bgColor theme="7" tint="0.79998168889431442"/>
                </patternFill>
              </fill>
            </x14:dxf>
          </x14:cfRule>
          <xm:sqref>O156</xm:sqref>
        </x14:conditionalFormatting>
        <x14:conditionalFormatting xmlns:xm="http://schemas.microsoft.com/office/excel/2006/main">
          <x14:cfRule type="expression" priority="907" id="{0A67E00D-C593-4994-A535-289C14429B23}">
            <xm:f>$M172=Sprachen!$L$4</xm:f>
            <x14:dxf>
              <fill>
                <patternFill>
                  <bgColor theme="7" tint="0.79998168889431442"/>
                </patternFill>
              </fill>
            </x14:dxf>
          </x14:cfRule>
          <x14:cfRule type="expression" priority="906" id="{833ECF15-AFD7-4E66-9AAA-C694DB439DB4}">
            <xm:f>$M172&lt;&gt;Sprachen!$L$4</xm:f>
            <x14:dxf>
              <fill>
                <patternFill>
                  <bgColor theme="0" tint="-0.14996795556505021"/>
                </patternFill>
              </fill>
            </x14:dxf>
          </x14:cfRule>
          <xm:sqref>O172</xm:sqref>
        </x14:conditionalFormatting>
        <x14:conditionalFormatting xmlns:xm="http://schemas.microsoft.com/office/excel/2006/main">
          <x14:cfRule type="expression" priority="993" id="{2628621B-1123-4E97-AC45-402705E54430}">
            <xm:f>AND($O138="",$M138=Sprachen!$L$4)</xm:f>
            <x14:dxf>
              <fill>
                <patternFill>
                  <bgColor theme="7" tint="0.79998168889431442"/>
                </patternFill>
              </fill>
            </x14:dxf>
          </x14:cfRule>
          <x14:cfRule type="expression" priority="996" id="{AE11FADB-3B4B-49F3-B1B0-6847BF700C9D}">
            <xm:f>OR($S$136="",$S$136=Sprachen!$L$5,$M138=Sprachen!$L$5,$O138&lt;&gt;Sprachen!$L$4)</xm:f>
            <x14:dxf>
              <fill>
                <patternFill>
                  <bgColor theme="0" tint="-0.14996795556505021"/>
                </patternFill>
              </fill>
            </x14:dxf>
          </x14:cfRule>
          <xm:sqref>O138:P142</xm:sqref>
        </x14:conditionalFormatting>
        <x14:conditionalFormatting xmlns:xm="http://schemas.microsoft.com/office/excel/2006/main">
          <x14:cfRule type="expression" priority="985" id="{D8BA08D9-8A2E-4BDA-821E-6BCE17D60DCE}">
            <xm:f>AND($O144="",$M144=Sprachen!$L$4)</xm:f>
            <x14:dxf>
              <fill>
                <patternFill>
                  <bgColor theme="7" tint="0.79998168889431442"/>
                </patternFill>
              </fill>
            </x14:dxf>
          </x14:cfRule>
          <x14:cfRule type="expression" priority="983" id="{B51E5720-13EA-4B70-AFF0-AB456B4F4629}">
            <xm:f>OR($S$136="",$S$136=Sprachen!$L$5,$M144=Sprachen!$L$5,$M144&lt;&gt;Sprachen!$L$4)</xm:f>
            <x14:dxf>
              <fill>
                <patternFill>
                  <bgColor theme="0" tint="-0.14996795556505021"/>
                </patternFill>
              </fill>
            </x14:dxf>
          </x14:cfRule>
          <xm:sqref>O144:P146</xm:sqref>
        </x14:conditionalFormatting>
        <x14:conditionalFormatting xmlns:xm="http://schemas.microsoft.com/office/excel/2006/main">
          <x14:cfRule type="expression" priority="691" id="{0725D9F7-D135-4E71-9D97-4ECC55ED7BF7}">
            <xm:f>$M167=Sprachen!$L$4</xm:f>
            <x14:dxf>
              <fill>
                <patternFill>
                  <bgColor theme="7" tint="0.79998168889431442"/>
                </patternFill>
              </fill>
            </x14:dxf>
          </x14:cfRule>
          <x14:cfRule type="expression" priority="690" id="{596DB9CB-2FF6-48A5-B592-2C504B0419AD}">
            <xm:f>$M167&lt;&gt;Sprachen!$L$4</xm:f>
            <x14:dxf>
              <fill>
                <patternFill>
                  <bgColor theme="0" tint="-0.14996795556505021"/>
                </patternFill>
              </fill>
            </x14:dxf>
          </x14:cfRule>
          <xm:sqref>O167:P171</xm:sqref>
        </x14:conditionalFormatting>
        <x14:conditionalFormatting xmlns:xm="http://schemas.microsoft.com/office/excel/2006/main">
          <x14:cfRule type="expression" priority="848" id="{DA0656F2-025B-46B2-BCBA-0F7ADEB951D4}">
            <xm:f>$M175&lt;&gt;Sprachen!$L$4</xm:f>
            <x14:dxf>
              <fill>
                <patternFill>
                  <bgColor theme="0" tint="-0.14996795556505021"/>
                </patternFill>
              </fill>
            </x14:dxf>
          </x14:cfRule>
          <x14:cfRule type="expression" priority="849" id="{9A1B9FE7-E2C8-40F0-BC21-189E98DD91B2}">
            <xm:f>$M175=Sprachen!$L$4</xm:f>
            <x14:dxf>
              <fill>
                <patternFill>
                  <bgColor theme="7" tint="0.79998168889431442"/>
                </patternFill>
              </fill>
            </x14:dxf>
          </x14:cfRule>
          <xm:sqref>O175:P179</xm:sqref>
        </x14:conditionalFormatting>
        <x14:conditionalFormatting xmlns:xm="http://schemas.microsoft.com/office/excel/2006/main">
          <x14:cfRule type="expression" priority="700" id="{00262153-F25D-4120-88A7-1FCCAE72EB72}">
            <xm:f>$M181&lt;&gt;Sprachen!$L$4</xm:f>
            <x14:dxf>
              <fill>
                <patternFill>
                  <bgColor theme="0" tint="-0.14996795556505021"/>
                </patternFill>
              </fill>
            </x14:dxf>
          </x14:cfRule>
          <x14:cfRule type="expression" priority="701" id="{C358DA12-233B-40E7-A9CB-1CB1A45709B5}">
            <xm:f>$M181=Sprachen!$L$4</xm:f>
            <x14:dxf>
              <fill>
                <patternFill>
                  <bgColor theme="7" tint="0.79998168889431442"/>
                </patternFill>
              </fill>
            </x14:dxf>
          </x14:cfRule>
          <xm:sqref>O181:P186</xm:sqref>
        </x14:conditionalFormatting>
        <x14:conditionalFormatting xmlns:xm="http://schemas.microsoft.com/office/excel/2006/main">
          <x14:cfRule type="expression" priority="661" id="{20EC7C7A-53E8-4226-AB30-F17DA16671DF}">
            <xm:f>$S$136&lt;&gt;Sprachen!$L$4</xm:f>
            <x14:dxf>
              <fill>
                <patternFill>
                  <bgColor theme="0" tint="-0.14996795556505021"/>
                </patternFill>
              </fill>
            </x14:dxf>
          </x14:cfRule>
          <xm:sqref>O188:P188</xm:sqref>
        </x14:conditionalFormatting>
        <x14:conditionalFormatting xmlns:xm="http://schemas.microsoft.com/office/excel/2006/main">
          <x14:cfRule type="expression" priority="759" id="{1DB66101-8468-4BCD-B84B-A91AEA3A2C42}">
            <xm:f>$M189=Sprachen!$L$4</xm:f>
            <x14:dxf>
              <fill>
                <patternFill>
                  <bgColor theme="7" tint="0.79998168889431442"/>
                </patternFill>
              </fill>
            </x14:dxf>
          </x14:cfRule>
          <x14:cfRule type="expression" priority="758" id="{49DAE7C8-BAFA-494A-8050-0FE1AC44FBDE}">
            <xm:f>$M189&lt;&gt;Sprachen!$L$4</xm:f>
            <x14:dxf>
              <fill>
                <patternFill>
                  <bgColor theme="0" tint="-0.14996795556505021"/>
                </patternFill>
              </fill>
            </x14:dxf>
          </x14:cfRule>
          <xm:sqref>O189:P192</xm:sqref>
        </x14:conditionalFormatting>
        <x14:conditionalFormatting xmlns:xm="http://schemas.microsoft.com/office/excel/2006/main">
          <x14:cfRule type="expression" priority="663" id="{4D7BDD4A-F42C-4C91-AD0F-32D5EC2E665E}">
            <xm:f>$S$136&lt;&gt;Sprachen!$L$4</xm:f>
            <x14:dxf>
              <fill>
                <patternFill>
                  <bgColor theme="0" tint="-0.14996795556505021"/>
                </patternFill>
              </fill>
            </x14:dxf>
          </x14:cfRule>
          <xm:sqref>O193:P193</xm:sqref>
        </x14:conditionalFormatting>
        <x14:conditionalFormatting xmlns:xm="http://schemas.microsoft.com/office/excel/2006/main">
          <x14:cfRule type="expression" priority="711" id="{32761E92-016E-4F53-8C80-B5201CDBF988}">
            <xm:f>$M194=Sprachen!$L$4</xm:f>
            <x14:dxf>
              <fill>
                <patternFill>
                  <bgColor theme="7" tint="0.79998168889431442"/>
                </patternFill>
              </fill>
            </x14:dxf>
          </x14:cfRule>
          <x14:cfRule type="expression" priority="710" id="{1AD8744D-2511-43C5-96AA-CE1E56E25E21}">
            <xm:f>$M194&lt;&gt;Sprachen!$L$4</xm:f>
            <x14:dxf>
              <fill>
                <patternFill>
                  <bgColor theme="0" tint="-0.14996795556505021"/>
                </patternFill>
              </fill>
            </x14:dxf>
          </x14:cfRule>
          <xm:sqref>O194:P197</xm:sqref>
        </x14:conditionalFormatting>
        <x14:conditionalFormatting xmlns:xm="http://schemas.microsoft.com/office/excel/2006/main">
          <x14:cfRule type="expression" priority="670" id="{C43F683E-F660-4D32-9FBC-01D05B9E256B}">
            <xm:f>$S$199&lt;&gt;Sprachen!$L$4</xm:f>
            <x14:dxf>
              <fill>
                <patternFill>
                  <bgColor theme="0" tint="-0.14996795556505021"/>
                </patternFill>
              </fill>
            </x14:dxf>
          </x14:cfRule>
          <xm:sqref>O200:P202</xm:sqref>
        </x14:conditionalFormatting>
        <x14:conditionalFormatting xmlns:xm="http://schemas.microsoft.com/office/excel/2006/main">
          <x14:cfRule type="expression" priority="1043" id="{5E55DE3A-1D70-466D-913C-D4F9A37860AA}">
            <xm:f>$S$136&lt;&gt;Sprachen!$L$4</xm:f>
            <x14:dxf>
              <fill>
                <patternFill>
                  <bgColor theme="0" tint="-0.14996795556505021"/>
                </patternFill>
              </fill>
            </x14:dxf>
          </x14:cfRule>
          <x14:cfRule type="expression" priority="1042" id="{257E4D28-755D-4FF2-BD18-D017052AEEE8}">
            <xm:f>$M203=Sprachen!$L$4</xm:f>
            <x14:dxf>
              <fill>
                <patternFill>
                  <bgColor theme="7" tint="0.79998168889431442"/>
                </patternFill>
              </fill>
            </x14:dxf>
          </x14:cfRule>
          <x14:cfRule type="expression" priority="1040" id="{4B2DF48D-3ED2-4507-AD06-6190C36BF8AB}">
            <xm:f>$M203&lt;&gt;Sprachen!$L$4</xm:f>
            <x14:dxf>
              <fill>
                <patternFill>
                  <bgColor theme="0" tint="-0.14996795556505021"/>
                </patternFill>
              </fill>
            </x14:dxf>
          </x14:cfRule>
          <xm:sqref>O203:P204</xm:sqref>
        </x14:conditionalFormatting>
        <x14:conditionalFormatting xmlns:xm="http://schemas.microsoft.com/office/excel/2006/main">
          <x14:cfRule type="expression" priority="666" id="{50EB4D72-EBBB-4446-AD09-4E4B5A945FC6}">
            <xm:f>$S$199&lt;&gt;Sprachen!$L$4</xm:f>
            <x14:dxf>
              <fill>
                <patternFill>
                  <bgColor theme="0" tint="-0.14996795556505021"/>
                </patternFill>
              </fill>
            </x14:dxf>
          </x14:cfRule>
          <xm:sqref>O205:P206</xm:sqref>
        </x14:conditionalFormatting>
        <x14:conditionalFormatting xmlns:xm="http://schemas.microsoft.com/office/excel/2006/main">
          <x14:cfRule type="expression" priority="1000" id="{1BC1AD0C-ACEF-4D9C-9DAE-6A22510C1DB7}">
            <xm:f>$M207&lt;&gt;Sprachen!$L$4</xm:f>
            <x14:dxf>
              <fill>
                <patternFill>
                  <bgColor theme="0" tint="-0.14996795556505021"/>
                </patternFill>
              </fill>
            </x14:dxf>
          </x14:cfRule>
          <x14:cfRule type="expression" priority="1003" id="{3A41DFBA-07E7-4B03-ACCB-4C69ADD0067E}">
            <xm:f>$S$136&lt;&gt;Sprachen!$L$4</xm:f>
            <x14:dxf>
              <fill>
                <patternFill>
                  <bgColor theme="0" tint="-0.14996795556505021"/>
                </patternFill>
              </fill>
            </x14:dxf>
          </x14:cfRule>
          <x14:cfRule type="expression" priority="1002" id="{DC4C37F7-D88C-40EF-8A57-B6CEEC362109}">
            <xm:f>$M207=Sprachen!$L$4</xm:f>
            <x14:dxf>
              <fill>
                <patternFill>
                  <bgColor theme="7" tint="0.79998168889431442"/>
                </patternFill>
              </fill>
            </x14:dxf>
          </x14:cfRule>
          <xm:sqref>O207:P210</xm:sqref>
        </x14:conditionalFormatting>
        <x14:conditionalFormatting xmlns:xm="http://schemas.microsoft.com/office/excel/2006/main">
          <x14:cfRule type="expression" priority="992" id="{4057F1A0-21AE-49B4-84E4-C380E6DD0A9D}">
            <xm:f>OR($S$136="",$S$136=Sprachen!$L$5,$M138=Sprachen!$L$5,$O138=Sprachen!$L$5,$O138&lt;&gt;Sprachen!$L$4)</xm:f>
            <x14:dxf>
              <fill>
                <patternFill>
                  <bgColor theme="0" tint="-0.14996795556505021"/>
                </patternFill>
              </fill>
            </x14:dxf>
          </x14:cfRule>
          <x14:cfRule type="expression" priority="991" id="{66D697BF-3FA2-4914-97D2-F89FD14115DB}">
            <xm:f>$O138=Sprachen!$L$4</xm:f>
            <x14:dxf>
              <fill>
                <patternFill>
                  <bgColor theme="7" tint="0.79998168889431442"/>
                </patternFill>
              </fill>
            </x14:dxf>
          </x14:cfRule>
          <xm:sqref>Q138:AB142</xm:sqref>
        </x14:conditionalFormatting>
        <x14:conditionalFormatting xmlns:xm="http://schemas.microsoft.com/office/excel/2006/main">
          <x14:cfRule type="expression" priority="982" id="{758C7FBD-FAA7-4540-B217-5A0318014C3B}">
            <xm:f>OR($S$136="",$S$136=Sprachen!$L$5,$M144=Sprachen!$L$5,$O144=Sprachen!$L$5,$O144&lt;&gt;Sprachen!$L$4)</xm:f>
            <x14:dxf>
              <fill>
                <patternFill>
                  <bgColor theme="0" tint="-0.14996795556505021"/>
                </patternFill>
              </fill>
            </x14:dxf>
          </x14:cfRule>
          <x14:cfRule type="expression" priority="981" id="{0E53DFB7-B317-4877-8626-71DF10FDF2ED}">
            <xm:f>$O144=Sprachen!$L$4</xm:f>
            <x14:dxf>
              <fill>
                <patternFill>
                  <bgColor theme="7" tint="0.79998168889431442"/>
                </patternFill>
              </fill>
            </x14:dxf>
          </x14:cfRule>
          <xm:sqref>Q144:AB146</xm:sqref>
        </x14:conditionalFormatting>
        <x14:conditionalFormatting xmlns:xm="http://schemas.microsoft.com/office/excel/2006/main">
          <x14:cfRule type="expression" priority="899" id="{1EA5005B-822E-438A-97DF-6B986E614038}">
            <xm:f>$O$148&lt;&gt;Sprachen!$L$4</xm:f>
            <x14:dxf>
              <fill>
                <patternFill>
                  <bgColor theme="0" tint="-0.14996795556505021"/>
                </patternFill>
              </fill>
            </x14:dxf>
          </x14:cfRule>
          <x14:cfRule type="expression" priority="900" id="{0D000E79-1F37-4987-9C4F-879DAB5B686D}">
            <xm:f>$O$148=Sprachen!$L$4</xm:f>
            <x14:dxf>
              <fill>
                <patternFill>
                  <bgColor theme="7" tint="0.79998168889431442"/>
                </patternFill>
              </fill>
            </x14:dxf>
          </x14:cfRule>
          <xm:sqref>Q149:AB149</xm:sqref>
        </x14:conditionalFormatting>
        <x14:conditionalFormatting xmlns:xm="http://schemas.microsoft.com/office/excel/2006/main">
          <x14:cfRule type="expression" priority="875" id="{BDB0D253-1B22-4F31-BC76-C1CB9A115387}">
            <xm:f>$O$148&lt;&gt;Sprachen!$L$4</xm:f>
            <x14:dxf>
              <fill>
                <patternFill>
                  <bgColor theme="0" tint="-0.14996795556505021"/>
                </patternFill>
              </fill>
            </x14:dxf>
          </x14:cfRule>
          <x14:cfRule type="expression" priority="876" id="{0BA089DB-09B1-4742-B458-FEAF2F6491D2}">
            <xm:f>$O$148=Sprachen!$L$4</xm:f>
            <x14:dxf>
              <fill>
                <patternFill>
                  <bgColor theme="7" tint="0.79998168889431442"/>
                </patternFill>
              </fill>
            </x14:dxf>
          </x14:cfRule>
          <xm:sqref>Q150:AB155</xm:sqref>
        </x14:conditionalFormatting>
        <x14:conditionalFormatting xmlns:xm="http://schemas.microsoft.com/office/excel/2006/main">
          <x14:cfRule type="expression" priority="617" id="{E747110D-9113-4364-9810-8D21BC236D70}">
            <xm:f>$O$156&lt;&gt;Sprachen!$L$4</xm:f>
            <x14:dxf>
              <fill>
                <patternFill>
                  <bgColor theme="0" tint="-0.14996795556505021"/>
                </patternFill>
              </fill>
            </x14:dxf>
          </x14:cfRule>
          <x14:cfRule type="expression" priority="620" id="{9D0B501A-5519-47EC-971F-CFBCF41B4708}">
            <xm:f>$O$156=Sprachen!$L$4</xm:f>
            <x14:dxf>
              <fill>
                <patternFill>
                  <bgColor theme="7" tint="0.79998168889431442"/>
                </patternFill>
              </fill>
            </x14:dxf>
          </x14:cfRule>
          <xm:sqref>Q156:AB166</xm:sqref>
        </x14:conditionalFormatting>
        <x14:conditionalFormatting xmlns:xm="http://schemas.microsoft.com/office/excel/2006/main">
          <x14:cfRule type="expression" priority="688" id="{8DBC17B7-8B64-425F-8EB8-6F1918B9FCA3}">
            <xm:f>$O167=Sprachen!$L$4</xm:f>
            <x14:dxf>
              <fill>
                <patternFill>
                  <bgColor theme="7" tint="0.79998168889431442"/>
                </patternFill>
              </fill>
            </x14:dxf>
          </x14:cfRule>
          <x14:cfRule type="expression" priority="685" id="{97AD60BF-ED66-43CE-AB4B-41844073E7A7}">
            <xm:f>$O167&lt;&gt;Sprachen!$L$4</xm:f>
            <x14:dxf>
              <fill>
                <patternFill>
                  <bgColor theme="0" tint="-0.14996795556505021"/>
                </patternFill>
              </fill>
            </x14:dxf>
          </x14:cfRule>
          <xm:sqref>Q167:AB171</xm:sqref>
        </x14:conditionalFormatting>
        <x14:conditionalFormatting xmlns:xm="http://schemas.microsoft.com/office/excel/2006/main">
          <x14:cfRule type="expression" priority="904" id="{C94FE7D4-D1BE-460B-9F5A-08BB70B0AC00}">
            <xm:f>$O$172=Sprachen!$L$4</xm:f>
            <x14:dxf>
              <fill>
                <patternFill>
                  <bgColor theme="7" tint="0.79998168889431442"/>
                </patternFill>
              </fill>
            </x14:dxf>
          </x14:cfRule>
          <xm:sqref>Q172:AB172</xm:sqref>
        </x14:conditionalFormatting>
        <x14:conditionalFormatting xmlns:xm="http://schemas.microsoft.com/office/excel/2006/main">
          <x14:cfRule type="expression" priority="609" id="{DEBD9A6B-6D91-4BCF-AF07-93F022A829E8}">
            <xm:f>$O$172&lt;&gt;Sprachen!$L$4</xm:f>
            <x14:dxf>
              <fill>
                <patternFill>
                  <bgColor theme="0" tint="-0.14996795556505021"/>
                </patternFill>
              </fill>
            </x14:dxf>
          </x14:cfRule>
          <xm:sqref>Q172:AB174</xm:sqref>
        </x14:conditionalFormatting>
        <x14:conditionalFormatting xmlns:xm="http://schemas.microsoft.com/office/excel/2006/main">
          <x14:cfRule type="expression" priority="612" id="{A2E8C2C1-63F8-44D8-A581-C84030B731ED}">
            <xm:f>$O$172=Sprachen!$L$4</xm:f>
            <x14:dxf>
              <fill>
                <patternFill>
                  <bgColor theme="7" tint="0.79998168889431442"/>
                </patternFill>
              </fill>
            </x14:dxf>
          </x14:cfRule>
          <xm:sqref>Q173:AB174</xm:sqref>
        </x14:conditionalFormatting>
        <x14:conditionalFormatting xmlns:xm="http://schemas.microsoft.com/office/excel/2006/main">
          <x14:cfRule type="expression" priority="843" id="{2FC730A5-F0A6-42B1-9B04-776F8C2741B5}">
            <xm:f>$O175&lt;&gt;Sprachen!$L$4</xm:f>
            <x14:dxf>
              <fill>
                <patternFill>
                  <bgColor theme="0" tint="-0.14996795556505021"/>
                </patternFill>
              </fill>
            </x14:dxf>
          </x14:cfRule>
          <x14:cfRule type="expression" priority="846" id="{5B9A8326-B1F2-411C-BEAF-CDAEF00E9811}">
            <xm:f>$O175=Sprachen!$L$4</xm:f>
            <x14:dxf>
              <fill>
                <patternFill>
                  <bgColor theme="7" tint="0.79998168889431442"/>
                </patternFill>
              </fill>
            </x14:dxf>
          </x14:cfRule>
          <xm:sqref>Q175:AB179</xm:sqref>
        </x14:conditionalFormatting>
        <x14:conditionalFormatting xmlns:xm="http://schemas.microsoft.com/office/excel/2006/main">
          <x14:cfRule type="expression" priority="695" id="{7B069E9A-51A8-46BD-AA19-8821F6640F9C}">
            <xm:f>$O181&lt;&gt;Sprachen!$L$4</xm:f>
            <x14:dxf>
              <fill>
                <patternFill>
                  <bgColor theme="0" tint="-0.14996795556505021"/>
                </patternFill>
              </fill>
            </x14:dxf>
          </x14:cfRule>
          <x14:cfRule type="expression" priority="698" id="{2027CDBD-788A-4C32-A42D-5B827619C6CE}">
            <xm:f>$O181=Sprachen!$L$4</xm:f>
            <x14:dxf>
              <fill>
                <patternFill>
                  <bgColor theme="7" tint="0.79998168889431442"/>
                </patternFill>
              </fill>
            </x14:dxf>
          </x14:cfRule>
          <xm:sqref>Q181:AB186</xm:sqref>
        </x14:conditionalFormatting>
        <x14:conditionalFormatting xmlns:xm="http://schemas.microsoft.com/office/excel/2006/main">
          <x14:cfRule type="expression" priority="705" id="{2E394E9F-F162-4DF5-A2F4-A0B97276D73C}">
            <xm:f>$O188&lt;&gt;Sprachen!$L$4</xm:f>
            <x14:dxf>
              <fill>
                <patternFill>
                  <bgColor theme="0" tint="-0.14996795556505021"/>
                </patternFill>
              </fill>
            </x14:dxf>
          </x14:cfRule>
          <x14:cfRule type="expression" priority="708" id="{B15C8C0B-8DC4-4C74-86E5-D8663D2236CC}">
            <xm:f>$O188=Sprachen!$L$4</xm:f>
            <x14:dxf>
              <fill>
                <patternFill>
                  <bgColor theme="7" tint="0.79998168889431442"/>
                </patternFill>
              </fill>
            </x14:dxf>
          </x14:cfRule>
          <xm:sqref>Q188:AB197</xm:sqref>
        </x14:conditionalFormatting>
        <x14:conditionalFormatting xmlns:xm="http://schemas.microsoft.com/office/excel/2006/main">
          <x14:cfRule type="expression" priority="1006" id="{C498FF7B-A988-4CA0-901B-38E14C7628B5}">
            <xm:f>AND($O200=Sprachen!$L$4,$AR200=0)</xm:f>
            <x14:dxf>
              <fill>
                <patternFill>
                  <bgColor theme="7" tint="0.79998168889431442"/>
                </patternFill>
              </fill>
            </x14:dxf>
          </x14:cfRule>
          <x14:cfRule type="expression" priority="1004" id="{9E49BFEC-347C-46C2-A09D-FF5EA10426CF}">
            <xm:f>$O200=Sprachen!$L$5</xm:f>
            <x14:dxf>
              <fill>
                <patternFill>
                  <bgColor theme="0" tint="-0.14996795556505021"/>
                </patternFill>
              </fill>
            </x14:dxf>
          </x14:cfRule>
          <xm:sqref>Q200:AB210</xm:sqref>
        </x14:conditionalFormatting>
        <x14:conditionalFormatting xmlns:xm="http://schemas.microsoft.com/office/excel/2006/main">
          <x14:cfRule type="expression" priority="1103" id="{DA7BE667-38DF-4DD6-8FC0-BB2262FE1534}">
            <xm:f>AND($A$105=Sprachen!$L$4,A$106="")</xm:f>
            <x14:dxf>
              <fill>
                <patternFill>
                  <bgColor theme="7" tint="0.79998168889431442"/>
                </patternFill>
              </fill>
            </x14:dxf>
          </x14:cfRule>
          <xm:sqref>R106</xm:sqref>
        </x14:conditionalFormatting>
        <x14:conditionalFormatting xmlns:xm="http://schemas.microsoft.com/office/excel/2006/main">
          <x14:cfRule type="expression" priority="213" id="{5839C96E-7D94-43E8-B8E2-3C6C1F6B262C}">
            <xm:f>$A$213&lt;&gt;Sprachen!$L$4</xm:f>
            <x14:dxf>
              <fill>
                <patternFill>
                  <bgColor theme="0" tint="-0.14996795556505021"/>
                </patternFill>
              </fill>
            </x14:dxf>
          </x14:cfRule>
          <x14:cfRule type="expression" priority="212" id="{E59E5044-8D36-4151-87DA-AE6AB8A9E58B}">
            <xm:f>$A109=Sprachen!$L$4</xm:f>
            <x14:dxf>
              <fill>
                <patternFill>
                  <bgColor theme="7" tint="0.79998168889431442"/>
                </patternFill>
              </fill>
            </x14:dxf>
          </x14:cfRule>
          <xm:sqref>R109:R126</xm:sqref>
        </x14:conditionalFormatting>
        <x14:conditionalFormatting xmlns:xm="http://schemas.microsoft.com/office/excel/2006/main">
          <x14:cfRule type="expression" priority="428" id="{AC03D86D-E821-4B9E-8A52-8CC92D082593}">
            <xm:f>AND($A$105=Sprachen!$L$4,A$106="")</xm:f>
            <x14:dxf>
              <fill>
                <patternFill>
                  <bgColor theme="7" tint="0.79998168889431442"/>
                </patternFill>
              </fill>
            </x14:dxf>
          </x14:cfRule>
          <xm:sqref>S106:U106 AA106:AD106</xm:sqref>
        </x14:conditionalFormatting>
        <x14:conditionalFormatting xmlns:xm="http://schemas.microsoft.com/office/excel/2006/main">
          <x14:cfRule type="expression" priority="46" id="{6184D003-294A-439A-9CE0-955C621977F4}">
            <xm:f>$A$254&lt;&gt;Sprachen!$L$4</xm:f>
            <x14:dxf>
              <fill>
                <patternFill>
                  <bgColor theme="0" tint="-0.14996795556505021"/>
                </patternFill>
              </fill>
            </x14:dxf>
          </x14:cfRule>
          <x14:cfRule type="expression" priority="45" id="{26847555-4E07-4DAA-8F69-D6F5D4EE7B89}">
            <xm:f>$A$254=Sprachen!$L$4</xm:f>
            <x14:dxf>
              <fill>
                <patternFill>
                  <bgColor theme="7" tint="0.79998168889431442"/>
                </patternFill>
              </fill>
            </x14:dxf>
          </x14:cfRule>
          <xm:sqref>T257:AC257</xm:sqref>
        </x14:conditionalFormatting>
        <x14:conditionalFormatting xmlns:xm="http://schemas.microsoft.com/office/excel/2006/main">
          <x14:cfRule type="expression" priority="40" id="{78BC322A-1BAB-40A7-BE46-A95138EC5E47}">
            <xm:f>$A$254&lt;&gt;Sprachen!$L$4</xm:f>
            <x14:dxf>
              <fill>
                <patternFill>
                  <bgColor theme="0" tint="-0.14996795556505021"/>
                </patternFill>
              </fill>
            </x14:dxf>
          </x14:cfRule>
          <x14:cfRule type="expression" priority="39" id="{C1377018-95A6-4486-A333-477B5EFB7ADE}">
            <xm:f>$A$254=Sprachen!$L$4</xm:f>
            <x14:dxf>
              <fill>
                <patternFill>
                  <bgColor theme="7" tint="0.79998168889431442"/>
                </patternFill>
              </fill>
            </x14:dxf>
          </x14:cfRule>
          <xm:sqref>T258:AP258</xm:sqref>
        </x14:conditionalFormatting>
        <x14:conditionalFormatting xmlns:xm="http://schemas.microsoft.com/office/excel/2006/main">
          <x14:cfRule type="expression" priority="595" id="{9BBAFD56-728C-4461-A98A-4AE80E4431CA}">
            <xm:f>$A$86&lt;&gt;Sprachen!$L$4</xm:f>
            <x14:dxf>
              <fill>
                <patternFill>
                  <bgColor theme="0" tint="-0.14996795556505021"/>
                </patternFill>
              </fill>
            </x14:dxf>
          </x14:cfRule>
          <xm:sqref>V101:AA102</xm:sqref>
        </x14:conditionalFormatting>
        <x14:conditionalFormatting xmlns:xm="http://schemas.microsoft.com/office/excel/2006/main">
          <x14:cfRule type="expression" priority="252" id="{356CC0EF-325A-4DD1-ABE9-2D083C539E31}">
            <xm:f>$A109=Sprachen!$L$4</xm:f>
            <x14:dxf>
              <fill>
                <patternFill>
                  <bgColor theme="7" tint="0.79998168889431442"/>
                </patternFill>
              </fill>
            </x14:dxf>
          </x14:cfRule>
          <xm:sqref>W109:W126</xm:sqref>
        </x14:conditionalFormatting>
        <x14:conditionalFormatting xmlns:xm="http://schemas.microsoft.com/office/excel/2006/main">
          <x14:cfRule type="expression" priority="253" id="{E08D4BA1-540B-4DFF-A981-170FE800F22B}">
            <xm:f>$A$213&lt;&gt;Sprachen!$L$4</xm:f>
            <x14:dxf>
              <fill>
                <patternFill>
                  <bgColor theme="0" tint="-0.14996795556505021"/>
                </patternFill>
              </fill>
            </x14:dxf>
          </x14:cfRule>
          <xm:sqref>W110:W126</xm:sqref>
        </x14:conditionalFormatting>
        <x14:conditionalFormatting xmlns:xm="http://schemas.microsoft.com/office/excel/2006/main">
          <x14:cfRule type="expression" priority="154" id="{EF6815B5-EF81-44A7-A320-6CF5CC0255F6}">
            <xm:f>$A$236=Sprachen!$L$4</xm:f>
            <x14:dxf>
              <fill>
                <patternFill>
                  <bgColor theme="7" tint="0.79998168889431442"/>
                </patternFill>
              </fill>
            </x14:dxf>
          </x14:cfRule>
          <x14:cfRule type="expression" priority="155" id="{FF1BFBF5-9BFB-4DEF-9B5F-EF9A20443FE5}">
            <xm:f>$A$236&lt;&gt;Sprachen!$L$4</xm:f>
            <x14:dxf>
              <fill>
                <patternFill>
                  <bgColor theme="0" tint="-0.14996795556505021"/>
                </patternFill>
              </fill>
            </x14:dxf>
          </x14:cfRule>
          <xm:sqref>Z238:Z244 AG238:AG244</xm:sqref>
        </x14:conditionalFormatting>
        <x14:conditionalFormatting xmlns:xm="http://schemas.microsoft.com/office/excel/2006/main">
          <x14:cfRule type="expression" priority="660" id="{80342577-E608-4EFC-A60A-8E9A53747F4F}">
            <xm:f>$O$148&lt;&gt;Sprachen!$L$4</xm:f>
            <x14:dxf>
              <fill>
                <patternFill>
                  <bgColor theme="0" tint="-0.14996795556505021"/>
                </patternFill>
              </fill>
            </x14:dxf>
          </x14:cfRule>
          <x14:cfRule type="expression" priority="972" id="{F097B487-8DF6-4DC4-B162-2F9C542AC12F}">
            <xm:f>AND($S$136=Sprachen!$L$4,$O$148=Sprachen!$L$4)</xm:f>
            <x14:dxf>
              <fill>
                <patternFill>
                  <bgColor theme="7" tint="0.79998168889431442"/>
                </patternFill>
              </fill>
            </x14:dxf>
          </x14:cfRule>
          <xm:sqref>AA148:AB148</xm:sqref>
        </x14:conditionalFormatting>
        <x14:conditionalFormatting xmlns:xm="http://schemas.microsoft.com/office/excel/2006/main">
          <x14:cfRule type="expression" priority="65" id="{F98E3610-0175-4EEE-ADF3-F1253BCC3D3D}">
            <xm:f>AND($M138=Sprachen!$L$5,$AC138=Sprachen!$L$4)</xm:f>
            <x14:dxf>
              <fill>
                <patternFill>
                  <bgColor rgb="FFFF0000"/>
                </patternFill>
              </fill>
            </x14:dxf>
          </x14:cfRule>
          <xm:sqref>AC138:AD142</xm:sqref>
        </x14:conditionalFormatting>
        <x14:conditionalFormatting xmlns:xm="http://schemas.microsoft.com/office/excel/2006/main">
          <x14:cfRule type="expression" priority="66" id="{AE05B162-E57A-4E9D-97E9-285C637B2304}">
            <xm:f>AND($M144=Sprachen!$L$5,$AC144=Sprachen!$L$4)</xm:f>
            <x14:dxf>
              <fill>
                <patternFill>
                  <bgColor rgb="FFFF0000"/>
                </patternFill>
              </fill>
            </x14:dxf>
          </x14:cfRule>
          <xm:sqref>AC144:AD146</xm:sqref>
        </x14:conditionalFormatting>
        <x14:conditionalFormatting xmlns:xm="http://schemas.microsoft.com/office/excel/2006/main">
          <x14:cfRule type="expression" priority="67" id="{6426BD7D-8147-4FEC-A470-02329250EE11}">
            <xm:f>AND($M$148=Sprachen!$L$5,$AC$148=Sprachen!$L$4)</xm:f>
            <x14:dxf>
              <fill>
                <patternFill>
                  <bgColor rgb="FFFF0000"/>
                </patternFill>
              </fill>
            </x14:dxf>
          </x14:cfRule>
          <xm:sqref>AC148:AD155</xm:sqref>
        </x14:conditionalFormatting>
        <x14:conditionalFormatting xmlns:xm="http://schemas.microsoft.com/office/excel/2006/main">
          <x14:cfRule type="expression" priority="68" id="{0F7C43A2-B024-41C2-9D3A-4283EB58AF1F}">
            <xm:f>AND($M$157=Sprachen!$L$5,$AC$157=Sprachen!$L$4)</xm:f>
            <x14:dxf>
              <fill>
                <patternFill>
                  <bgColor rgb="FFFF0000"/>
                </patternFill>
              </fill>
            </x14:dxf>
          </x14:cfRule>
          <xm:sqref>AC156:AD166</xm:sqref>
        </x14:conditionalFormatting>
        <x14:conditionalFormatting xmlns:xm="http://schemas.microsoft.com/office/excel/2006/main">
          <x14:cfRule type="expression" priority="69" id="{D089257A-FCB8-4B44-AE39-A473F8B3CC95}">
            <xm:f>AND($M155=Sprachen!$L$5,$AC155=Sprachen!$L$4)</xm:f>
            <x14:dxf>
              <fill>
                <patternFill>
                  <bgColor rgb="FFFF0000"/>
                </patternFill>
              </fill>
            </x14:dxf>
          </x14:cfRule>
          <xm:sqref>AC167:AD179</xm:sqref>
        </x14:conditionalFormatting>
        <x14:conditionalFormatting xmlns:xm="http://schemas.microsoft.com/office/excel/2006/main">
          <x14:cfRule type="expression" priority="11" id="{6EA25373-D801-4F7E-8F83-C98C67631E7D}">
            <xm:f>AND($S$136=Sprachen!$L$4,$M181=Sprachen!$L$4)</xm:f>
            <x14:dxf>
              <fill>
                <patternFill>
                  <bgColor theme="7" tint="0.79998168889431442"/>
                </patternFill>
              </fill>
            </x14:dxf>
          </x14:cfRule>
          <x14:cfRule type="expression" priority="12" id="{7CBCD942-9309-4C8C-8337-0700184485B4}">
            <xm:f>$M181&lt;&gt;Sprachen!$L$4</xm:f>
            <x14:dxf>
              <fill>
                <patternFill>
                  <bgColor theme="0" tint="-0.14996795556505021"/>
                </patternFill>
              </fill>
            </x14:dxf>
          </x14:cfRule>
          <x14:cfRule type="expression" priority="10" id="{49707654-3BC2-4405-8CD4-B770DE40A427}">
            <xm:f>AND($AC181&lt;&gt;"",$S$136=Sprachen!$L$4)</xm:f>
            <x14:dxf>
              <fill>
                <patternFill>
                  <bgColor theme="8" tint="0.79998168889431442"/>
                </patternFill>
              </fill>
            </x14:dxf>
          </x14:cfRule>
          <x14:cfRule type="expression" priority="9" id="{B32467C8-0D39-4314-9F26-04F4D6025D29}">
            <xm:f>AND($M181=Sprachen!$L$5,$AC181=Sprachen!$L$4)</xm:f>
            <x14:dxf>
              <fill>
                <patternFill>
                  <bgColor rgb="FFFF0000"/>
                </patternFill>
              </fill>
            </x14:dxf>
          </x14:cfRule>
          <xm:sqref>AC181:AD186</xm:sqref>
        </x14:conditionalFormatting>
        <x14:conditionalFormatting xmlns:xm="http://schemas.microsoft.com/office/excel/2006/main">
          <x14:cfRule type="expression" priority="15" id="{33A0A40E-712D-4FCB-9142-AF84E882987D}">
            <xm:f>AND($S$136=Sprachen!$L$4,$M188=Sprachen!$L$4)</xm:f>
            <x14:dxf>
              <fill>
                <patternFill>
                  <bgColor theme="7" tint="0.79998168889431442"/>
                </patternFill>
              </fill>
            </x14:dxf>
          </x14:cfRule>
          <x14:cfRule type="expression" priority="13" id="{70C50A6A-4EBF-4C07-B0C1-448504EABE2D}">
            <xm:f>AND($M188=Sprachen!$L$5,$AC188=Sprachen!$L$4)</xm:f>
            <x14:dxf>
              <fill>
                <patternFill>
                  <bgColor rgb="FFFF0000"/>
                </patternFill>
              </fill>
            </x14:dxf>
          </x14:cfRule>
          <x14:cfRule type="expression" priority="19" id="{3EAF65B5-C9F1-430A-A89B-F453F5681E86}">
            <xm:f>$M188&lt;&gt;Sprachen!$L$4</xm:f>
            <x14:dxf>
              <fill>
                <patternFill>
                  <bgColor theme="0" tint="-0.14996795556505021"/>
                </patternFill>
              </fill>
            </x14:dxf>
          </x14:cfRule>
          <x14:cfRule type="expression" priority="14" id="{E963B725-D990-41CA-A8CA-FEAA55DA9448}">
            <xm:f>AND($AC188&lt;&gt;"",$S$136=Sprachen!$L$4)</xm:f>
            <x14:dxf>
              <fill>
                <patternFill>
                  <bgColor theme="8" tint="0.79998168889431442"/>
                </patternFill>
              </fill>
            </x14:dxf>
          </x14:cfRule>
          <xm:sqref>AC188:AD197</xm:sqref>
        </x14:conditionalFormatting>
        <x14:conditionalFormatting xmlns:xm="http://schemas.microsoft.com/office/excel/2006/main">
          <x14:cfRule type="expression" priority="81" id="{8BB0E6A3-7C77-464A-85C3-13A2402FB848}">
            <xm:f>AND($M200=Sprachen!$L$5,$AC200=Sprachen!$L$4)</xm:f>
            <x14:dxf>
              <fill>
                <patternFill>
                  <bgColor rgb="FFFF0000"/>
                </patternFill>
              </fill>
            </x14:dxf>
          </x14:cfRule>
          <xm:sqref>AC200:AD210</xm:sqref>
        </x14:conditionalFormatting>
        <x14:conditionalFormatting xmlns:xm="http://schemas.microsoft.com/office/excel/2006/main">
          <x14:cfRule type="expression" priority="63" id="{0A5486F8-53FD-4AB9-90A1-68DE4E46F245}">
            <xm:f>$A216=Sprachen!$L$4</xm:f>
            <x14:dxf>
              <fill>
                <patternFill>
                  <bgColor theme="7" tint="0.79998168889431442"/>
                </patternFill>
              </fill>
            </x14:dxf>
          </x14:cfRule>
          <x14:cfRule type="expression" priority="64" id="{33321D56-1001-48DE-BC8E-C07920AD66EA}">
            <xm:f>$A$213&lt;&gt;Sprachen!$L$4</xm:f>
            <x14:dxf>
              <fill>
                <patternFill>
                  <bgColor theme="0" tint="-0.14996795556505021"/>
                </patternFill>
              </fill>
            </x14:dxf>
          </x14:cfRule>
          <xm:sqref>AC216:AD234</xm:sqref>
        </x14:conditionalFormatting>
        <x14:conditionalFormatting xmlns:xm="http://schemas.microsoft.com/office/excel/2006/main">
          <x14:cfRule type="expression" priority="1105" id="{B4923BD2-32B6-4616-BEEA-EDCBAA22C374}">
            <xm:f>AND($A$105=Sprachen!$L$4,L$106="")</xm:f>
            <x14:dxf>
              <fill>
                <patternFill>
                  <bgColor theme="7" tint="0.79998168889431442"/>
                </patternFill>
              </fill>
            </x14:dxf>
          </x14:cfRule>
          <xm:sqref>AE106</xm:sqref>
        </x14:conditionalFormatting>
        <x14:conditionalFormatting xmlns:xm="http://schemas.microsoft.com/office/excel/2006/main">
          <x14:cfRule type="expression" priority="1104" id="{C6D1162F-F4C8-4FF4-96C3-24BC94E9D816}">
            <xm:f>AND($A$105=Sprachen!$L$4,L$106="")</xm:f>
            <x14:dxf>
              <fill>
                <patternFill>
                  <bgColor theme="7" tint="0.79998168889431442"/>
                </patternFill>
              </fill>
            </x14:dxf>
          </x14:cfRule>
          <xm:sqref>AF106:AP106</xm:sqref>
        </x14:conditionalFormatting>
        <x14:conditionalFormatting xmlns:xm="http://schemas.microsoft.com/office/excel/2006/main">
          <x14:cfRule type="expression" priority="42" id="{65492764-DF5B-4A54-BE83-D48F450ED491}">
            <xm:f>$A$254=Sprachen!$L$4</xm:f>
            <x14:dxf>
              <fill>
                <patternFill>
                  <bgColor theme="7" tint="0.79998168889431442"/>
                </patternFill>
              </fill>
            </x14:dxf>
          </x14:cfRule>
          <x14:cfRule type="expression" priority="43" id="{8E9DBC08-B9E9-4029-86F4-78F69B0662AA}">
            <xm:f>$A$254&lt;&gt;Sprachen!$L$4</xm:f>
            <x14:dxf>
              <fill>
                <patternFill>
                  <bgColor theme="0" tint="-0.14996795556505021"/>
                </patternFill>
              </fill>
            </x14:dxf>
          </x14:cfRule>
          <xm:sqref>AJ257:AP257</xm:sqref>
        </x14:conditionalFormatting>
        <x14:conditionalFormatting xmlns:xm="http://schemas.microsoft.com/office/excel/2006/main">
          <x14:cfRule type="expression" priority="594" id="{465A8A03-F89B-42D8-B3BA-B6632E49CD2F}">
            <xm:f>$A$86&lt;&gt;Sprachen!$L$4</xm:f>
            <x14:dxf>
              <fill>
                <patternFill>
                  <bgColor theme="0" tint="-0.14996795556505021"/>
                </patternFill>
              </fill>
            </x14:dxf>
          </x14:cfRule>
          <xm:sqref>AK101:AP102</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0000000}">
          <x14:formula1>
            <xm:f>Sprachen!$L$73:$L$74</xm:f>
          </x14:formula1>
          <xm:sqref>A39:N39</xm:sqref>
        </x14:dataValidation>
        <x14:dataValidation type="list" allowBlank="1" showInputMessage="1" showErrorMessage="1" xr:uid="{00000000-0002-0000-0100-000001000000}">
          <x14:formula1>
            <xm:f>Sprachen!$A$2:$J$2</xm:f>
          </x14:formula1>
          <xm:sqref>C84:AP84 AR3 I1</xm:sqref>
        </x14:dataValidation>
        <x14:dataValidation type="list" allowBlank="1" showInputMessage="1" showErrorMessage="1" xr:uid="{00000000-0002-0000-0100-000002000000}">
          <x14:formula1>
            <xm:f>Sprachen!$L$3:$L$5</xm:f>
          </x14:formula1>
          <xm:sqref>S136 S199:AA199 M142:N142 M194:N197 M138:P140 M189:N192 M181:P186 O148 O144:P144 A105:B105 M148 O188:P197 M144:N146 M203:P204 M156 O156 N167:N171 M167:M172 P167:P171 O167:O172 M175:P179 A86:B86 A41:B41 A56:B56 A65:B65 A52:B52 AB38:AP38 A245:B245 A129:C130 A213 A107 A109:C126 M207:P210 A211 M212 A216:A235 A236:B236 H38:T38 AC135:AD135 AC138:AD142 AC144:AD146 AC148:AD179 AC181:AD186 AC200:AD210 AC188:AD197 AC216:AD234 A254 L256:M258 O141:P141</xm:sqref>
        </x14:dataValidation>
        <x14:dataValidation type="list" allowBlank="1" showInputMessage="1" showErrorMessage="1" xr:uid="{00000000-0002-0000-0100-000003000000}">
          <x14:formula1>
            <xm:f>Sprachen!$L$5:$L$5</xm:f>
          </x14:formula1>
          <xm:sqref>O142:P142 O145:P146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tabColor theme="9"/>
  </sheetPr>
  <dimension ref="A1:AZ33"/>
  <sheetViews>
    <sheetView view="pageLayout" zoomScaleNormal="100" zoomScaleSheetLayoutView="140" workbookViewId="0">
      <selection sqref="A1:M2"/>
    </sheetView>
  </sheetViews>
  <sheetFormatPr baseColWidth="10" defaultRowHeight="14.25" x14ac:dyDescent="0.2"/>
  <cols>
    <col min="1" max="40" width="2" customWidth="1"/>
    <col min="41" max="47" width="11" hidden="1" customWidth="1"/>
  </cols>
  <sheetData>
    <row r="1" spans="1:49" ht="17.25" customHeight="1" x14ac:dyDescent="0.2">
      <c r="A1" s="722" t="str">
        <f>Sprachen!L312</f>
        <v xml:space="preserve">Self-assessment product </v>
      </c>
      <c r="B1" s="722"/>
      <c r="C1" s="722"/>
      <c r="D1" s="722"/>
      <c r="E1" s="722"/>
      <c r="F1" s="722"/>
      <c r="G1" s="722"/>
      <c r="H1" s="722"/>
      <c r="I1" s="722"/>
      <c r="J1" s="722"/>
      <c r="K1" s="722"/>
      <c r="L1" s="722"/>
      <c r="M1" s="72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c r="AM1" s="762"/>
      <c r="AN1" s="762"/>
      <c r="AO1" s="93"/>
      <c r="AP1" s="93" t="s">
        <v>594</v>
      </c>
      <c r="AQ1" s="93"/>
      <c r="AR1" s="93"/>
      <c r="AS1" s="93"/>
      <c r="AT1" s="93"/>
    </row>
    <row r="2" spans="1:49" ht="17.25" customHeight="1" thickBot="1" x14ac:dyDescent="0.25">
      <c r="A2" s="723"/>
      <c r="B2" s="723"/>
      <c r="C2" s="723"/>
      <c r="D2" s="723"/>
      <c r="E2" s="723"/>
      <c r="F2" s="723"/>
      <c r="G2" s="723"/>
      <c r="H2" s="723"/>
      <c r="I2" s="723"/>
      <c r="J2" s="723"/>
      <c r="K2" s="723"/>
      <c r="L2" s="723"/>
      <c r="M2" s="723"/>
      <c r="N2" s="724" t="str">
        <f>Sprachen!L255</f>
        <v>Organization</v>
      </c>
      <c r="O2" s="724"/>
      <c r="P2" s="724"/>
      <c r="Q2" s="724"/>
      <c r="R2" s="724"/>
      <c r="S2" s="724"/>
      <c r="T2" s="724"/>
      <c r="U2" s="163" t="str">
        <f>IF('Anlage 4 Deckblatt'!U2&lt;&gt;"",'Anlage 4 Deckblatt'!U2,"")</f>
        <v/>
      </c>
      <c r="V2" s="163"/>
      <c r="W2" s="163"/>
      <c r="X2" s="163"/>
      <c r="Y2" s="163"/>
      <c r="Z2" s="163"/>
      <c r="AA2" s="163"/>
      <c r="AB2" s="163"/>
      <c r="AC2" s="163"/>
      <c r="AD2" s="163"/>
      <c r="AE2" s="163"/>
      <c r="AF2" s="163"/>
      <c r="AG2" s="163"/>
      <c r="AH2" s="163"/>
      <c r="AI2" s="163"/>
      <c r="AJ2" s="163"/>
      <c r="AK2" s="163"/>
      <c r="AL2" s="163"/>
      <c r="AM2" s="163"/>
      <c r="AN2" s="163"/>
      <c r="AO2" s="93"/>
      <c r="AP2" s="93"/>
      <c r="AQ2" s="93"/>
      <c r="AR2" s="93"/>
      <c r="AS2" s="93"/>
      <c r="AT2" s="93"/>
    </row>
    <row r="3" spans="1:49" s="5" customFormat="1" ht="16.5" thickTop="1" thickBot="1" x14ac:dyDescent="0.25">
      <c r="A3" s="725" t="str">
        <f>Sprachen!L46</f>
        <v>Information about the organization</v>
      </c>
      <c r="B3" s="725"/>
      <c r="C3" s="725"/>
      <c r="D3" s="725"/>
      <c r="E3" s="725"/>
      <c r="F3" s="725"/>
      <c r="G3" s="725"/>
      <c r="H3" s="725"/>
      <c r="I3" s="725"/>
      <c r="J3" s="725"/>
      <c r="K3" s="725"/>
      <c r="L3" s="725"/>
      <c r="M3" s="725"/>
      <c r="N3" s="725"/>
      <c r="O3" s="725" t="str">
        <f>Sprachen!L44</f>
        <v>Information about samples</v>
      </c>
      <c r="P3" s="725"/>
      <c r="Q3" s="725"/>
      <c r="R3" s="725"/>
      <c r="S3" s="725"/>
      <c r="T3" s="725"/>
      <c r="U3" s="725"/>
      <c r="V3" s="725"/>
      <c r="W3" s="725"/>
      <c r="X3" s="725"/>
      <c r="Y3" s="725"/>
      <c r="Z3" s="725"/>
      <c r="AA3" s="725"/>
      <c r="AB3" s="725" t="str">
        <f>Sprachen!L45</f>
        <v>Information about the customer</v>
      </c>
      <c r="AC3" s="725"/>
      <c r="AD3" s="725"/>
      <c r="AE3" s="725"/>
      <c r="AF3" s="725"/>
      <c r="AG3" s="725"/>
      <c r="AH3" s="725"/>
      <c r="AI3" s="725"/>
      <c r="AJ3" s="725"/>
      <c r="AK3" s="725"/>
      <c r="AL3" s="725"/>
      <c r="AM3" s="725"/>
      <c r="AN3" s="725"/>
      <c r="AO3" s="94"/>
      <c r="AP3" s="93"/>
      <c r="AQ3" s="93"/>
      <c r="AR3" s="93"/>
      <c r="AS3" s="93"/>
      <c r="AT3" s="94"/>
    </row>
    <row r="4" spans="1:49" ht="15" customHeight="1" thickTop="1" x14ac:dyDescent="0.2">
      <c r="A4" s="726" t="str">
        <f>Sprachen!L75</f>
        <v>Report number</v>
      </c>
      <c r="B4" s="727"/>
      <c r="C4" s="727"/>
      <c r="D4" s="727"/>
      <c r="E4" s="727"/>
      <c r="F4" s="727"/>
      <c r="G4" s="728"/>
      <c r="H4" s="729" t="str">
        <f>IF('Anlage 4 Deckblatt'!H16&lt;&gt;"",'Anlage 4 Deckblatt'!H16,"")</f>
        <v/>
      </c>
      <c r="I4" s="730"/>
      <c r="J4" s="730"/>
      <c r="K4" s="730"/>
      <c r="L4" s="730"/>
      <c r="M4" s="730"/>
      <c r="N4" s="731"/>
      <c r="O4" s="732" t="str">
        <f>Sprachen!L198</f>
        <v>Delivery note number</v>
      </c>
      <c r="P4" s="733"/>
      <c r="Q4" s="733"/>
      <c r="R4" s="733"/>
      <c r="S4" s="733"/>
      <c r="T4" s="733"/>
      <c r="U4" s="734"/>
      <c r="V4" s="735"/>
      <c r="W4" s="736"/>
      <c r="X4" s="736"/>
      <c r="Y4" s="736"/>
      <c r="Z4" s="736"/>
      <c r="AA4" s="737"/>
      <c r="AB4" s="738" t="str">
        <f>Sprachen!L187</f>
        <v>Customer</v>
      </c>
      <c r="AC4" s="739"/>
      <c r="AD4" s="739"/>
      <c r="AE4" s="739"/>
      <c r="AF4" s="739"/>
      <c r="AG4" s="739"/>
      <c r="AH4" s="740"/>
      <c r="AI4" s="756" t="str">
        <f>IF('Anlage 4 Deckblatt'!A10&lt;&gt;"",'Anlage 4 Deckblatt'!A10,"")</f>
        <v>Thomas GmbH</v>
      </c>
      <c r="AJ4" s="757"/>
      <c r="AK4" s="757"/>
      <c r="AL4" s="757"/>
      <c r="AM4" s="757"/>
      <c r="AN4" s="758"/>
      <c r="AO4" s="93"/>
      <c r="AP4" s="93"/>
      <c r="AQ4" s="93"/>
      <c r="AR4" s="93"/>
      <c r="AS4" s="93"/>
      <c r="AT4" s="93"/>
    </row>
    <row r="5" spans="1:49" ht="15" x14ac:dyDescent="0.2">
      <c r="A5" s="744" t="str">
        <f>Sprachen!L77</f>
        <v>Report version</v>
      </c>
      <c r="B5" s="745"/>
      <c r="C5" s="745"/>
      <c r="D5" s="745"/>
      <c r="E5" s="745"/>
      <c r="F5" s="745"/>
      <c r="G5" s="746"/>
      <c r="H5" s="747" t="str">
        <f>IF('Anlage 4 Deckblatt'!H17&lt;&gt;"",'Anlage 4 Deckblatt'!H17,"")</f>
        <v/>
      </c>
      <c r="I5" s="748"/>
      <c r="J5" s="748"/>
      <c r="K5" s="748"/>
      <c r="L5" s="748"/>
      <c r="M5" s="748"/>
      <c r="N5" s="749"/>
      <c r="O5" s="750" t="str">
        <f>Sprachen!L197</f>
        <v>Delivery quantity</v>
      </c>
      <c r="P5" s="751"/>
      <c r="Q5" s="751"/>
      <c r="R5" s="751"/>
      <c r="S5" s="751"/>
      <c r="T5" s="751"/>
      <c r="U5" s="752"/>
      <c r="V5" s="753"/>
      <c r="W5" s="754"/>
      <c r="X5" s="754"/>
      <c r="Y5" s="754"/>
      <c r="Z5" s="754"/>
      <c r="AA5" s="755"/>
      <c r="AB5" s="741"/>
      <c r="AC5" s="742"/>
      <c r="AD5" s="742"/>
      <c r="AE5" s="742"/>
      <c r="AF5" s="742"/>
      <c r="AG5" s="742"/>
      <c r="AH5" s="743"/>
      <c r="AI5" s="759"/>
      <c r="AJ5" s="760"/>
      <c r="AK5" s="760"/>
      <c r="AL5" s="760"/>
      <c r="AM5" s="760"/>
      <c r="AN5" s="761"/>
      <c r="AO5" s="93"/>
      <c r="AP5" s="93"/>
      <c r="AQ5" s="93"/>
      <c r="AR5" s="93"/>
      <c r="AS5" s="93"/>
      <c r="AT5" s="93"/>
    </row>
    <row r="6" spans="1:49" ht="14.25" customHeight="1" x14ac:dyDescent="0.2">
      <c r="A6" s="744" t="str">
        <f>Sprachen!L199</f>
        <v>Delivery location</v>
      </c>
      <c r="B6" s="745"/>
      <c r="C6" s="745"/>
      <c r="D6" s="745"/>
      <c r="E6" s="745"/>
      <c r="F6" s="745"/>
      <c r="G6" s="746"/>
      <c r="H6" s="747" t="str">
        <f>IF('Anlage 4 Deckblatt'!H18&lt;&gt;"",'Anlage 4 Deckblatt'!H18,"")</f>
        <v/>
      </c>
      <c r="I6" s="748"/>
      <c r="J6" s="748"/>
      <c r="K6" s="748"/>
      <c r="L6" s="748"/>
      <c r="M6" s="748"/>
      <c r="N6" s="749"/>
      <c r="O6" s="744" t="str">
        <f>Sprachen!L89</f>
        <v>Batch number</v>
      </c>
      <c r="P6" s="745"/>
      <c r="Q6" s="745"/>
      <c r="R6" s="745"/>
      <c r="S6" s="745"/>
      <c r="T6" s="745"/>
      <c r="U6" s="746"/>
      <c r="V6" s="753"/>
      <c r="W6" s="754"/>
      <c r="X6" s="754"/>
      <c r="Y6" s="754"/>
      <c r="Z6" s="754"/>
      <c r="AA6" s="755"/>
      <c r="AB6" s="744" t="str">
        <f>Sprachen!L87</f>
        <v>Order Number PPA samples</v>
      </c>
      <c r="AC6" s="745"/>
      <c r="AD6" s="745"/>
      <c r="AE6" s="745"/>
      <c r="AF6" s="745"/>
      <c r="AG6" s="745"/>
      <c r="AH6" s="746"/>
      <c r="AI6" s="747"/>
      <c r="AJ6" s="748"/>
      <c r="AK6" s="748"/>
      <c r="AL6" s="748"/>
      <c r="AM6" s="748"/>
      <c r="AN6" s="749"/>
      <c r="AO6" s="93"/>
      <c r="AP6" s="93"/>
      <c r="AQ6" s="93"/>
      <c r="AR6" s="93"/>
      <c r="AS6" s="93"/>
      <c r="AT6" s="93"/>
    </row>
    <row r="7" spans="1:49" ht="15.75" thickBot="1" x14ac:dyDescent="0.25">
      <c r="A7" s="763" t="str">
        <f>Sprachen!L276</f>
        <v>Production location</v>
      </c>
      <c r="B7" s="764"/>
      <c r="C7" s="764"/>
      <c r="D7" s="764"/>
      <c r="E7" s="764"/>
      <c r="F7" s="764"/>
      <c r="G7" s="765"/>
      <c r="H7" s="766" t="str">
        <f>IF('Anlage 4 Deckblatt'!H19&lt;&gt;"",'Anlage 4 Deckblatt'!H19,"")</f>
        <v/>
      </c>
      <c r="I7" s="767"/>
      <c r="J7" s="767"/>
      <c r="K7" s="767"/>
      <c r="L7" s="767"/>
      <c r="M7" s="767"/>
      <c r="N7" s="768"/>
      <c r="O7" s="769" t="str">
        <f>Sprachen!L217</f>
        <v>Sample weight [kg]</v>
      </c>
      <c r="P7" s="770"/>
      <c r="Q7" s="770"/>
      <c r="R7" s="770"/>
      <c r="S7" s="770"/>
      <c r="T7" s="770"/>
      <c r="U7" s="771"/>
      <c r="V7" s="772"/>
      <c r="W7" s="773"/>
      <c r="X7" s="773"/>
      <c r="Y7" s="773"/>
      <c r="Z7" s="773"/>
      <c r="AA7" s="774"/>
      <c r="AB7" s="775" t="str">
        <f>Sprachen!L14</f>
        <v>Unloading point</v>
      </c>
      <c r="AC7" s="776"/>
      <c r="AD7" s="776"/>
      <c r="AE7" s="776"/>
      <c r="AF7" s="776"/>
      <c r="AG7" s="776"/>
      <c r="AH7" s="777"/>
      <c r="AI7" s="778" t="str">
        <f>IF('Anlage 2 PPF Abstimmung'!AB9&lt;&gt;"",'Anlage 2 PPF Abstimmung'!AB9,"")</f>
        <v/>
      </c>
      <c r="AJ7" s="779"/>
      <c r="AK7" s="779"/>
      <c r="AL7" s="779"/>
      <c r="AM7" s="779"/>
      <c r="AN7" s="780"/>
      <c r="AO7" s="93"/>
      <c r="AP7" s="93"/>
      <c r="AQ7" s="93"/>
      <c r="AR7" s="93"/>
      <c r="AS7" s="93"/>
      <c r="AT7" s="93"/>
    </row>
    <row r="8" spans="1:49" ht="15.75" thickTop="1" x14ac:dyDescent="0.2">
      <c r="A8" s="787" t="str">
        <f>Sprachen!L304</f>
        <v>Part Number</v>
      </c>
      <c r="B8" s="788"/>
      <c r="C8" s="788"/>
      <c r="D8" s="788"/>
      <c r="E8" s="788"/>
      <c r="F8" s="788"/>
      <c r="G8" s="789"/>
      <c r="H8" s="790" t="str">
        <f>IF('Anlage 4 Deckblatt'!H20&lt;&gt;"",'Anlage 4 Deckblatt'!H20,"")</f>
        <v/>
      </c>
      <c r="I8" s="791"/>
      <c r="J8" s="791"/>
      <c r="K8" s="791"/>
      <c r="L8" s="791"/>
      <c r="M8" s="791"/>
      <c r="N8" s="792"/>
      <c r="O8" s="793" t="str">
        <f>Sprachen!L166</f>
        <v>Hardware version</v>
      </c>
      <c r="P8" s="794"/>
      <c r="Q8" s="794"/>
      <c r="R8" s="794"/>
      <c r="S8" s="794"/>
      <c r="T8" s="794"/>
      <c r="U8" s="795"/>
      <c r="V8" s="796"/>
      <c r="W8" s="797"/>
      <c r="X8" s="797"/>
      <c r="Y8" s="797"/>
      <c r="Z8" s="797"/>
      <c r="AA8" s="798"/>
      <c r="AB8" s="799" t="str">
        <f>Sprachen!L304</f>
        <v>Part Number</v>
      </c>
      <c r="AC8" s="800"/>
      <c r="AD8" s="800"/>
      <c r="AE8" s="800"/>
      <c r="AF8" s="800"/>
      <c r="AG8" s="800"/>
      <c r="AH8" s="801"/>
      <c r="AI8" s="802" t="str">
        <f>IF('Anlage 4 Deckblatt'!AI20&lt;&gt;"",'Anlage 4 Deckblatt'!AI20,"")</f>
        <v/>
      </c>
      <c r="AJ8" s="803"/>
      <c r="AK8" s="803"/>
      <c r="AL8" s="803"/>
      <c r="AM8" s="803"/>
      <c r="AN8" s="804"/>
      <c r="AO8" s="93"/>
      <c r="AP8" s="93"/>
      <c r="AQ8" s="93"/>
      <c r="AR8" s="93"/>
      <c r="AS8" s="93"/>
      <c r="AT8" s="93"/>
    </row>
    <row r="9" spans="1:49" ht="15" x14ac:dyDescent="0.2">
      <c r="A9" s="744" t="str">
        <f>Sprachen!L65</f>
        <v>Name</v>
      </c>
      <c r="B9" s="745"/>
      <c r="C9" s="745"/>
      <c r="D9" s="745"/>
      <c r="E9" s="745"/>
      <c r="F9" s="745"/>
      <c r="G9" s="746"/>
      <c r="H9" s="747" t="str">
        <f>IF('Anlage 4 Deckblatt'!H21&lt;&gt;"",'Anlage 4 Deckblatt'!H21,"")</f>
        <v/>
      </c>
      <c r="I9" s="748"/>
      <c r="J9" s="748"/>
      <c r="K9" s="748"/>
      <c r="L9" s="748"/>
      <c r="M9" s="748"/>
      <c r="N9" s="749"/>
      <c r="O9" s="750" t="str">
        <f>Sprachen!L98</f>
        <v>Diagnosis status</v>
      </c>
      <c r="P9" s="751"/>
      <c r="Q9" s="751"/>
      <c r="R9" s="751"/>
      <c r="S9" s="751"/>
      <c r="T9" s="751"/>
      <c r="U9" s="752"/>
      <c r="V9" s="753"/>
      <c r="W9" s="754"/>
      <c r="X9" s="754"/>
      <c r="Y9" s="754"/>
      <c r="Z9" s="754"/>
      <c r="AA9" s="755"/>
      <c r="AB9" s="781" t="str">
        <f>Sprachen!L65</f>
        <v>Name</v>
      </c>
      <c r="AC9" s="782"/>
      <c r="AD9" s="782"/>
      <c r="AE9" s="782"/>
      <c r="AF9" s="782"/>
      <c r="AG9" s="782"/>
      <c r="AH9" s="783"/>
      <c r="AI9" s="784" t="str">
        <f>IF('Anlage 4 Deckblatt'!AI21&lt;&gt;"",'Anlage 4 Deckblatt'!AI21,"")</f>
        <v/>
      </c>
      <c r="AJ9" s="785"/>
      <c r="AK9" s="785"/>
      <c r="AL9" s="785"/>
      <c r="AM9" s="785"/>
      <c r="AN9" s="786"/>
      <c r="AO9" s="93"/>
      <c r="AP9" s="93"/>
      <c r="AQ9" s="93"/>
      <c r="AR9" s="93"/>
      <c r="AS9" s="93"/>
      <c r="AT9" s="93"/>
    </row>
    <row r="10" spans="1:49" ht="15.75" thickBot="1" x14ac:dyDescent="0.25">
      <c r="A10" s="744" t="str">
        <f>Sprachen!L374</f>
        <v>Drawing number</v>
      </c>
      <c r="B10" s="745"/>
      <c r="C10" s="745"/>
      <c r="D10" s="745"/>
      <c r="E10" s="745"/>
      <c r="F10" s="745"/>
      <c r="G10" s="746"/>
      <c r="H10" s="747" t="str">
        <f>IF('Anlage 4 Deckblatt'!H22&lt;&gt;"",'Anlage 4 Deckblatt'!H22,"")</f>
        <v/>
      </c>
      <c r="I10" s="748"/>
      <c r="J10" s="748"/>
      <c r="K10" s="748"/>
      <c r="L10" s="748"/>
      <c r="M10" s="748"/>
      <c r="N10" s="749"/>
      <c r="O10" s="819" t="str">
        <f>Sprachen!L326</f>
        <v>Software version</v>
      </c>
      <c r="P10" s="820"/>
      <c r="Q10" s="820"/>
      <c r="R10" s="820"/>
      <c r="S10" s="820"/>
      <c r="T10" s="820"/>
      <c r="U10" s="821"/>
      <c r="V10" s="822"/>
      <c r="W10" s="823"/>
      <c r="X10" s="823"/>
      <c r="Y10" s="823"/>
      <c r="Z10" s="823"/>
      <c r="AA10" s="824"/>
      <c r="AB10" s="781" t="str">
        <f>Sprachen!L374</f>
        <v>Drawing number</v>
      </c>
      <c r="AC10" s="782"/>
      <c r="AD10" s="782"/>
      <c r="AE10" s="782"/>
      <c r="AF10" s="782"/>
      <c r="AG10" s="782"/>
      <c r="AH10" s="783"/>
      <c r="AI10" s="784" t="str">
        <f>IF('Anlage 4 Deckblatt'!AI22&lt;&gt;"",'Anlage 4 Deckblatt'!AI22,"")</f>
        <v/>
      </c>
      <c r="AJ10" s="785"/>
      <c r="AK10" s="785"/>
      <c r="AL10" s="785"/>
      <c r="AM10" s="785"/>
      <c r="AN10" s="786"/>
      <c r="AO10" s="93"/>
      <c r="AP10" s="93"/>
      <c r="AQ10" s="93"/>
      <c r="AR10" s="93"/>
      <c r="AS10" s="93"/>
      <c r="AT10" s="93"/>
    </row>
    <row r="11" spans="1:49" ht="15.75" thickBot="1" x14ac:dyDescent="0.25">
      <c r="A11" s="805" t="str">
        <f>Sprachen!L361</f>
        <v>Version / Date</v>
      </c>
      <c r="B11" s="806"/>
      <c r="C11" s="806"/>
      <c r="D11" s="806"/>
      <c r="E11" s="806"/>
      <c r="F11" s="806"/>
      <c r="G11" s="807"/>
      <c r="H11" s="766" t="str">
        <f>IF('Anlage 4 Deckblatt'!H23&lt;&gt;"",'Anlage 4 Deckblatt'!H23,"")</f>
        <v/>
      </c>
      <c r="I11" s="767"/>
      <c r="J11" s="767"/>
      <c r="K11" s="767"/>
      <c r="L11" s="767"/>
      <c r="M11" s="767"/>
      <c r="N11" s="768"/>
      <c r="O11" s="808" t="str">
        <f>Sprachen!L177</f>
        <v>Identification/DUNS</v>
      </c>
      <c r="P11" s="809"/>
      <c r="Q11" s="809"/>
      <c r="R11" s="809"/>
      <c r="S11" s="809"/>
      <c r="T11" s="809"/>
      <c r="U11" s="810"/>
      <c r="V11" s="811" t="str">
        <f>IF('Anlage 2 PPF Abstimmung'!H11&lt;&gt;"",'Anlage 2 PPF Abstimmung'!H11,"")</f>
        <v/>
      </c>
      <c r="W11" s="812"/>
      <c r="X11" s="812"/>
      <c r="Y11" s="812"/>
      <c r="Z11" s="812"/>
      <c r="AA11" s="813"/>
      <c r="AB11" s="814" t="str">
        <f>Sprachen!L361</f>
        <v>Version / Date</v>
      </c>
      <c r="AC11" s="345"/>
      <c r="AD11" s="345"/>
      <c r="AE11" s="345"/>
      <c r="AF11" s="345"/>
      <c r="AG11" s="345"/>
      <c r="AH11" s="815"/>
      <c r="AI11" s="816" t="str">
        <f>IF('Anlage 4 Deckblatt'!AI23&lt;&gt;"",'Anlage 4 Deckblatt'!AI23,"")</f>
        <v/>
      </c>
      <c r="AJ11" s="817"/>
      <c r="AK11" s="817"/>
      <c r="AL11" s="817"/>
      <c r="AM11" s="817"/>
      <c r="AN11" s="818"/>
      <c r="AO11" s="93"/>
      <c r="AP11" s="93"/>
      <c r="AQ11" s="93"/>
      <c r="AR11" s="93"/>
      <c r="AS11" s="93"/>
      <c r="AT11" s="93"/>
    </row>
    <row r="12" spans="1:49" ht="16.5" thickTop="1" thickBot="1" x14ac:dyDescent="0.25">
      <c r="A12" s="258" t="str">
        <f>IF('Anlage 4 Deckblatt'!A24:N24&lt;&gt;"",'Anlage 4 Deckblatt'!A24:N24,"")</f>
        <v>Bauteil mit besonderer Archivierungspflicht</v>
      </c>
      <c r="B12" s="259"/>
      <c r="C12" s="259"/>
      <c r="D12" s="259"/>
      <c r="E12" s="259"/>
      <c r="F12" s="259"/>
      <c r="G12" s="259"/>
      <c r="H12" s="259"/>
      <c r="I12" s="259"/>
      <c r="J12" s="259"/>
      <c r="K12" s="259"/>
      <c r="L12" s="259"/>
      <c r="M12" s="259"/>
      <c r="N12" s="260"/>
      <c r="O12" s="95"/>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7"/>
      <c r="AO12" s="93"/>
      <c r="AP12" s="93"/>
      <c r="AQ12" s="93"/>
      <c r="AR12" s="93"/>
      <c r="AS12" s="93"/>
      <c r="AT12" s="93"/>
    </row>
    <row r="13" spans="1:49" s="22" customFormat="1" ht="50.25" customHeight="1" thickTop="1" thickBot="1" x14ac:dyDescent="0.25">
      <c r="A13" s="836" t="str">
        <f>Sprachen!L172</f>
        <v>Category</v>
      </c>
      <c r="B13" s="837"/>
      <c r="C13" s="838"/>
      <c r="D13" s="838"/>
      <c r="E13" s="838"/>
      <c r="F13" s="838"/>
      <c r="G13" s="839" t="str">
        <f>Sprachen!L6</f>
        <v>Requirements met</v>
      </c>
      <c r="H13" s="839"/>
      <c r="I13" s="839"/>
      <c r="J13" s="839"/>
      <c r="K13" s="839"/>
      <c r="L13" s="839"/>
      <c r="M13" s="839"/>
      <c r="N13" s="839"/>
      <c r="O13" s="840" t="str">
        <f>Sprachen!L7</f>
        <v>Requirements not fully met</v>
      </c>
      <c r="P13" s="840"/>
      <c r="Q13" s="840"/>
      <c r="R13" s="840"/>
      <c r="S13" s="840"/>
      <c r="T13" s="840"/>
      <c r="U13" s="840"/>
      <c r="V13" s="840"/>
      <c r="W13" s="841" t="str">
        <f>Sprachen!L8</f>
        <v>Requirements not met</v>
      </c>
      <c r="X13" s="841"/>
      <c r="Y13" s="841"/>
      <c r="Z13" s="841"/>
      <c r="AA13" s="841"/>
      <c r="AB13" s="841"/>
      <c r="AC13" s="841"/>
      <c r="AD13" s="841"/>
      <c r="AE13" s="842" t="str">
        <f>Sprachen!L380</f>
        <v>Not applicable</v>
      </c>
      <c r="AF13" s="843"/>
      <c r="AG13" s="844" t="str">
        <f>Sprachen!L63</f>
        <v>Remark/actions + date
(if not OK selected) (5)</v>
      </c>
      <c r="AH13" s="845"/>
      <c r="AI13" s="845"/>
      <c r="AJ13" s="845"/>
      <c r="AK13" s="845"/>
      <c r="AL13" s="845"/>
      <c r="AM13" s="845"/>
      <c r="AN13" s="846"/>
      <c r="AO13" s="90" t="s">
        <v>284</v>
      </c>
      <c r="AP13" s="90" t="s">
        <v>266</v>
      </c>
      <c r="AQ13" s="90" t="s">
        <v>544</v>
      </c>
      <c r="AR13" s="90" t="s">
        <v>392</v>
      </c>
      <c r="AS13" s="90"/>
      <c r="AT13" s="91"/>
      <c r="AV13" s="23"/>
      <c r="AW13" s="21"/>
    </row>
    <row r="14" spans="1:49" s="24" customFormat="1" ht="39" customHeight="1" x14ac:dyDescent="0.2">
      <c r="A14" s="825" t="str">
        <f>Sprachen!L205</f>
        <v>Dimension</v>
      </c>
      <c r="B14" s="826"/>
      <c r="C14" s="826"/>
      <c r="D14" s="826"/>
      <c r="E14" s="826"/>
      <c r="F14" s="827"/>
      <c r="G14" s="831" t="str">
        <f>Sprachen!L206</f>
        <v>Dimensionally OK, no rework</v>
      </c>
      <c r="H14" s="831"/>
      <c r="I14" s="831"/>
      <c r="J14" s="831"/>
      <c r="K14" s="831"/>
      <c r="L14" s="831"/>
      <c r="M14" s="831"/>
      <c r="N14" s="831"/>
      <c r="O14" s="831" t="str">
        <f>Sprachen!L207</f>
        <v>Dimensionally OK, with rework or uncritical values NOK</v>
      </c>
      <c r="P14" s="832"/>
      <c r="Q14" s="832"/>
      <c r="R14" s="832"/>
      <c r="S14" s="832"/>
      <c r="T14" s="832"/>
      <c r="U14" s="832"/>
      <c r="V14" s="832"/>
      <c r="W14" s="831" t="str">
        <f>Sprachen!L208</f>
        <v>Dimensionally NOK</v>
      </c>
      <c r="X14" s="831"/>
      <c r="Y14" s="831"/>
      <c r="Z14" s="831"/>
      <c r="AA14" s="831"/>
      <c r="AB14" s="831"/>
      <c r="AC14" s="831"/>
      <c r="AD14" s="832"/>
      <c r="AE14" s="847"/>
      <c r="AF14" s="848"/>
      <c r="AG14" s="851"/>
      <c r="AH14" s="851"/>
      <c r="AI14" s="851"/>
      <c r="AJ14" s="851"/>
      <c r="AK14" s="851"/>
      <c r="AL14" s="851"/>
      <c r="AM14" s="851"/>
      <c r="AN14" s="852"/>
      <c r="AO14" s="91"/>
      <c r="AP14" s="91"/>
      <c r="AQ14" s="91"/>
      <c r="AR14" s="91"/>
      <c r="AS14" s="90"/>
      <c r="AT14" s="98"/>
      <c r="AV14" s="27"/>
      <c r="AW14" s="21"/>
    </row>
    <row r="15" spans="1:49" s="24" customFormat="1" ht="14.1" customHeight="1" thickBot="1" x14ac:dyDescent="0.25">
      <c r="A15" s="828"/>
      <c r="B15" s="829"/>
      <c r="C15" s="829"/>
      <c r="D15" s="829"/>
      <c r="E15" s="829"/>
      <c r="F15" s="830"/>
      <c r="G15" s="833"/>
      <c r="H15" s="834"/>
      <c r="I15" s="834"/>
      <c r="J15" s="834"/>
      <c r="K15" s="834"/>
      <c r="L15" s="834"/>
      <c r="M15" s="834"/>
      <c r="N15" s="835"/>
      <c r="O15" s="833"/>
      <c r="P15" s="834"/>
      <c r="Q15" s="834"/>
      <c r="R15" s="834"/>
      <c r="S15" s="834"/>
      <c r="T15" s="834"/>
      <c r="U15" s="834"/>
      <c r="V15" s="835"/>
      <c r="W15" s="833"/>
      <c r="X15" s="834"/>
      <c r="Y15" s="834"/>
      <c r="Z15" s="834"/>
      <c r="AA15" s="834"/>
      <c r="AB15" s="834"/>
      <c r="AC15" s="834"/>
      <c r="AD15" s="835"/>
      <c r="AE15" s="849"/>
      <c r="AF15" s="850"/>
      <c r="AG15" s="853"/>
      <c r="AH15" s="853"/>
      <c r="AI15" s="853"/>
      <c r="AJ15" s="853"/>
      <c r="AK15" s="853"/>
      <c r="AL15" s="853"/>
      <c r="AM15" s="853"/>
      <c r="AN15" s="854"/>
      <c r="AO15" s="91" t="b">
        <f>G15="X"</f>
        <v>0</v>
      </c>
      <c r="AP15" s="91" t="b">
        <f>O15="X"</f>
        <v>0</v>
      </c>
      <c r="AQ15" s="91" t="b">
        <f>W15="X"</f>
        <v>0</v>
      </c>
      <c r="AR15" s="91" t="b">
        <f>AE15="X"</f>
        <v>0</v>
      </c>
      <c r="AS15" s="90">
        <f>COUNTIF(AO15:AR15,TRUE)</f>
        <v>0</v>
      </c>
      <c r="AT15" s="98"/>
      <c r="AV15" s="27"/>
      <c r="AW15" s="21"/>
    </row>
    <row r="16" spans="1:49" s="24" customFormat="1" ht="32.25" customHeight="1" x14ac:dyDescent="0.2">
      <c r="A16" s="861" t="str">
        <f>Sprachen!L367</f>
        <v>Material</v>
      </c>
      <c r="B16" s="862"/>
      <c r="C16" s="862"/>
      <c r="D16" s="862"/>
      <c r="E16" s="862"/>
      <c r="F16" s="863"/>
      <c r="G16" s="864" t="str">
        <f>Sprachen!L315</f>
        <v>Series material
acc. to specification</v>
      </c>
      <c r="H16" s="864"/>
      <c r="I16" s="864"/>
      <c r="J16" s="864"/>
      <c r="K16" s="864"/>
      <c r="L16" s="864"/>
      <c r="M16" s="864"/>
      <c r="N16" s="865"/>
      <c r="O16" s="864" t="str">
        <f>Sprachen!L175</f>
        <v xml:space="preserve">No series material or other processing
customer acceptance granted </v>
      </c>
      <c r="P16" s="865"/>
      <c r="Q16" s="865"/>
      <c r="R16" s="865"/>
      <c r="S16" s="865"/>
      <c r="T16" s="865"/>
      <c r="U16" s="865"/>
      <c r="V16" s="865"/>
      <c r="W16" s="864" t="str">
        <f>Sprachen!L176</f>
        <v>No series material
specification not met/not verified.</v>
      </c>
      <c r="X16" s="864"/>
      <c r="Y16" s="864"/>
      <c r="Z16" s="864"/>
      <c r="AA16" s="864"/>
      <c r="AB16" s="864"/>
      <c r="AC16" s="864"/>
      <c r="AD16" s="865"/>
      <c r="AE16" s="847"/>
      <c r="AF16" s="848"/>
      <c r="AG16" s="851"/>
      <c r="AH16" s="851"/>
      <c r="AI16" s="851"/>
      <c r="AJ16" s="851"/>
      <c r="AK16" s="851"/>
      <c r="AL16" s="851"/>
      <c r="AM16" s="851"/>
      <c r="AN16" s="852"/>
      <c r="AO16" s="91"/>
      <c r="AP16" s="91"/>
      <c r="AQ16" s="91"/>
      <c r="AR16" s="91"/>
      <c r="AS16" s="90"/>
      <c r="AT16" s="98"/>
      <c r="AV16" s="27"/>
      <c r="AW16" s="21"/>
    </row>
    <row r="17" spans="1:52" s="24" customFormat="1" ht="14.1" customHeight="1" thickBot="1" x14ac:dyDescent="0.25">
      <c r="A17" s="828"/>
      <c r="B17" s="829"/>
      <c r="C17" s="829"/>
      <c r="D17" s="829"/>
      <c r="E17" s="829"/>
      <c r="F17" s="830"/>
      <c r="G17" s="833"/>
      <c r="H17" s="834"/>
      <c r="I17" s="834"/>
      <c r="J17" s="834"/>
      <c r="K17" s="834"/>
      <c r="L17" s="834"/>
      <c r="M17" s="834"/>
      <c r="N17" s="835"/>
      <c r="O17" s="833"/>
      <c r="P17" s="834"/>
      <c r="Q17" s="834"/>
      <c r="R17" s="834"/>
      <c r="S17" s="834"/>
      <c r="T17" s="834"/>
      <c r="U17" s="834"/>
      <c r="V17" s="835"/>
      <c r="W17" s="833"/>
      <c r="X17" s="834"/>
      <c r="Y17" s="834"/>
      <c r="Z17" s="834"/>
      <c r="AA17" s="834"/>
      <c r="AB17" s="834"/>
      <c r="AC17" s="834"/>
      <c r="AD17" s="835"/>
      <c r="AE17" s="849"/>
      <c r="AF17" s="850"/>
      <c r="AG17" s="853"/>
      <c r="AH17" s="853"/>
      <c r="AI17" s="853"/>
      <c r="AJ17" s="853"/>
      <c r="AK17" s="853"/>
      <c r="AL17" s="853"/>
      <c r="AM17" s="853"/>
      <c r="AN17" s="854"/>
      <c r="AO17" s="91" t="b">
        <f>G17="X"</f>
        <v>0</v>
      </c>
      <c r="AP17" s="91" t="b">
        <f>O17="X"</f>
        <v>0</v>
      </c>
      <c r="AQ17" s="91" t="b">
        <f>W17="X"</f>
        <v>0</v>
      </c>
      <c r="AR17" s="91" t="b">
        <f>AE17="X"</f>
        <v>0</v>
      </c>
      <c r="AS17" s="90">
        <f>COUNTIF(AO17:AR17,TRUE)</f>
        <v>0</v>
      </c>
      <c r="AT17" s="98"/>
      <c r="AV17" s="27"/>
      <c r="AW17" s="21"/>
    </row>
    <row r="18" spans="1:52" s="24" customFormat="1" ht="39.75" customHeight="1" x14ac:dyDescent="0.2">
      <c r="A18" s="861" t="str">
        <f>Sprachen!L145</f>
        <v>Function / EMC / ESD</v>
      </c>
      <c r="B18" s="862"/>
      <c r="C18" s="862"/>
      <c r="D18" s="862"/>
      <c r="E18" s="862"/>
      <c r="F18" s="863"/>
      <c r="G18" s="864" t="str">
        <f>Sprachen!L146</f>
        <v>Function fulfilled
meets specification</v>
      </c>
      <c r="H18" s="864"/>
      <c r="I18" s="864"/>
      <c r="J18" s="864"/>
      <c r="K18" s="864"/>
      <c r="L18" s="864"/>
      <c r="M18" s="864"/>
      <c r="N18" s="865"/>
      <c r="O18" s="864" t="str">
        <f>Sprachen!L11</f>
        <v xml:space="preserve">Deviation from specification, customer acceptance granted </v>
      </c>
      <c r="P18" s="865"/>
      <c r="Q18" s="865"/>
      <c r="R18" s="865"/>
      <c r="S18" s="865"/>
      <c r="T18" s="865"/>
      <c r="U18" s="865"/>
      <c r="V18" s="865"/>
      <c r="W18" s="864" t="str">
        <f>Sprachen!L147</f>
        <v>Function NOK or function not verified
specification not met</v>
      </c>
      <c r="X18" s="864"/>
      <c r="Y18" s="864"/>
      <c r="Z18" s="864"/>
      <c r="AA18" s="864"/>
      <c r="AB18" s="864"/>
      <c r="AC18" s="864"/>
      <c r="AD18" s="864"/>
      <c r="AE18" s="857"/>
      <c r="AF18" s="858"/>
      <c r="AG18" s="851"/>
      <c r="AH18" s="851"/>
      <c r="AI18" s="851"/>
      <c r="AJ18" s="851"/>
      <c r="AK18" s="851"/>
      <c r="AL18" s="851"/>
      <c r="AM18" s="851"/>
      <c r="AN18" s="852"/>
      <c r="AO18" s="99"/>
      <c r="AP18" s="100"/>
      <c r="AQ18" s="100"/>
      <c r="AR18" s="100"/>
      <c r="AS18" s="101"/>
      <c r="AT18" s="855"/>
      <c r="AU18" s="25"/>
      <c r="AV18" s="31"/>
      <c r="AW18" s="21"/>
      <c r="AX18" s="25"/>
    </row>
    <row r="19" spans="1:52" s="24" customFormat="1" ht="14.1" customHeight="1" thickBot="1" x14ac:dyDescent="0.25">
      <c r="A19" s="828"/>
      <c r="B19" s="829"/>
      <c r="C19" s="829"/>
      <c r="D19" s="829"/>
      <c r="E19" s="829"/>
      <c r="F19" s="830"/>
      <c r="G19" s="833"/>
      <c r="H19" s="834"/>
      <c r="I19" s="834"/>
      <c r="J19" s="834"/>
      <c r="K19" s="834"/>
      <c r="L19" s="834"/>
      <c r="M19" s="834"/>
      <c r="N19" s="835"/>
      <c r="O19" s="833"/>
      <c r="P19" s="834"/>
      <c r="Q19" s="834"/>
      <c r="R19" s="834"/>
      <c r="S19" s="834"/>
      <c r="T19" s="834"/>
      <c r="U19" s="834"/>
      <c r="V19" s="835"/>
      <c r="W19" s="833"/>
      <c r="X19" s="834"/>
      <c r="Y19" s="834"/>
      <c r="Z19" s="834"/>
      <c r="AA19" s="834"/>
      <c r="AB19" s="834"/>
      <c r="AC19" s="834"/>
      <c r="AD19" s="835"/>
      <c r="AE19" s="849"/>
      <c r="AF19" s="850"/>
      <c r="AG19" s="853"/>
      <c r="AH19" s="853"/>
      <c r="AI19" s="853"/>
      <c r="AJ19" s="853"/>
      <c r="AK19" s="853"/>
      <c r="AL19" s="853"/>
      <c r="AM19" s="853"/>
      <c r="AN19" s="854"/>
      <c r="AO19" s="91" t="b">
        <f>G19="X"</f>
        <v>0</v>
      </c>
      <c r="AP19" s="91" t="b">
        <f>O19="X"</f>
        <v>0</v>
      </c>
      <c r="AQ19" s="91" t="b">
        <f>W19="X"</f>
        <v>0</v>
      </c>
      <c r="AR19" s="91" t="b">
        <f>AE19="X"</f>
        <v>0</v>
      </c>
      <c r="AS19" s="90">
        <f>COUNTIF(AO19:AR19,TRUE)</f>
        <v>0</v>
      </c>
      <c r="AT19" s="856"/>
      <c r="AU19" s="25"/>
      <c r="AV19" s="31"/>
      <c r="AW19" s="21"/>
      <c r="AX19" s="25"/>
    </row>
    <row r="20" spans="1:52" s="24" customFormat="1" ht="39.75" customHeight="1" x14ac:dyDescent="0.2">
      <c r="A20" s="861" t="str">
        <f>Sprachen!L250</f>
        <v>Surface / structure
color / graining</v>
      </c>
      <c r="B20" s="862"/>
      <c r="C20" s="862"/>
      <c r="D20" s="862"/>
      <c r="E20" s="862"/>
      <c r="F20" s="863"/>
      <c r="G20" s="864" t="str">
        <f>Sprachen!L167</f>
        <v>OK</v>
      </c>
      <c r="H20" s="864"/>
      <c r="I20" s="864"/>
      <c r="J20" s="864"/>
      <c r="K20" s="864"/>
      <c r="L20" s="864"/>
      <c r="M20" s="864"/>
      <c r="N20" s="865"/>
      <c r="O20" s="864" t="str">
        <f>Sprachen!L126</f>
        <v xml:space="preserve">Does not correspond to series status, customer acceptance granted </v>
      </c>
      <c r="P20" s="865"/>
      <c r="Q20" s="865"/>
      <c r="R20" s="865"/>
      <c r="S20" s="865"/>
      <c r="T20" s="865"/>
      <c r="U20" s="865"/>
      <c r="V20" s="865"/>
      <c r="W20" s="864" t="str">
        <f>Sprachen!L125</f>
        <v>Does not correspond to series status customer acceptance not granted</v>
      </c>
      <c r="X20" s="864"/>
      <c r="Y20" s="864"/>
      <c r="Z20" s="864"/>
      <c r="AA20" s="864"/>
      <c r="AB20" s="864"/>
      <c r="AC20" s="864"/>
      <c r="AD20" s="865"/>
      <c r="AE20" s="859"/>
      <c r="AF20" s="860"/>
      <c r="AG20" s="851"/>
      <c r="AH20" s="851"/>
      <c r="AI20" s="851"/>
      <c r="AJ20" s="851"/>
      <c r="AK20" s="851"/>
      <c r="AL20" s="851"/>
      <c r="AM20" s="851"/>
      <c r="AN20" s="852"/>
      <c r="AO20" s="99"/>
      <c r="AP20" s="100"/>
      <c r="AQ20" s="100"/>
      <c r="AR20" s="100"/>
      <c r="AS20" s="101"/>
      <c r="AT20" s="856"/>
      <c r="AU20" s="32"/>
      <c r="AV20" s="33"/>
      <c r="AW20" s="21"/>
      <c r="AX20" s="32"/>
    </row>
    <row r="21" spans="1:52" s="24" customFormat="1" ht="14.1" customHeight="1" thickBot="1" x14ac:dyDescent="0.25">
      <c r="A21" s="828"/>
      <c r="B21" s="829"/>
      <c r="C21" s="829"/>
      <c r="D21" s="829"/>
      <c r="E21" s="829"/>
      <c r="F21" s="830"/>
      <c r="G21" s="833"/>
      <c r="H21" s="834"/>
      <c r="I21" s="834"/>
      <c r="J21" s="834"/>
      <c r="K21" s="834"/>
      <c r="L21" s="834"/>
      <c r="M21" s="834"/>
      <c r="N21" s="835"/>
      <c r="O21" s="833"/>
      <c r="P21" s="834"/>
      <c r="Q21" s="834"/>
      <c r="R21" s="834"/>
      <c r="S21" s="834"/>
      <c r="T21" s="834"/>
      <c r="U21" s="834"/>
      <c r="V21" s="835"/>
      <c r="W21" s="833"/>
      <c r="X21" s="834"/>
      <c r="Y21" s="834"/>
      <c r="Z21" s="834"/>
      <c r="AA21" s="834"/>
      <c r="AB21" s="834"/>
      <c r="AC21" s="834"/>
      <c r="AD21" s="835"/>
      <c r="AE21" s="849"/>
      <c r="AF21" s="850"/>
      <c r="AG21" s="853"/>
      <c r="AH21" s="853"/>
      <c r="AI21" s="853"/>
      <c r="AJ21" s="853"/>
      <c r="AK21" s="853"/>
      <c r="AL21" s="853"/>
      <c r="AM21" s="853"/>
      <c r="AN21" s="854"/>
      <c r="AO21" s="91" t="b">
        <f>G21="X"</f>
        <v>0</v>
      </c>
      <c r="AP21" s="91" t="b">
        <f>O21="X"</f>
        <v>0</v>
      </c>
      <c r="AQ21" s="91" t="b">
        <f>W21="X"</f>
        <v>0</v>
      </c>
      <c r="AR21" s="91" t="b">
        <f>AE21="X"</f>
        <v>0</v>
      </c>
      <c r="AS21" s="90">
        <f>COUNTIF(AO21:AR21,TRUE)</f>
        <v>0</v>
      </c>
      <c r="AT21" s="856"/>
      <c r="AU21" s="25"/>
      <c r="AV21" s="31"/>
      <c r="AW21" s="21"/>
      <c r="AX21" s="25"/>
    </row>
    <row r="22" spans="1:52" s="24" customFormat="1" ht="53.25" customHeight="1" x14ac:dyDescent="0.2">
      <c r="A22" s="861" t="str">
        <f>Sprachen!L265</f>
        <v>PPA status of supply chain</v>
      </c>
      <c r="B22" s="862"/>
      <c r="C22" s="862"/>
      <c r="D22" s="862"/>
      <c r="E22" s="862"/>
      <c r="F22" s="863"/>
      <c r="G22" s="864" t="str">
        <f>Sprachen!L190</f>
        <v>Customer-ready (requirements met or deviations accepted after risk analysis)</v>
      </c>
      <c r="H22" s="864"/>
      <c r="I22" s="864"/>
      <c r="J22" s="864"/>
      <c r="K22" s="864"/>
      <c r="L22" s="864"/>
      <c r="M22" s="864"/>
      <c r="N22" s="865"/>
      <c r="O22" s="864" t="str">
        <f>Sprachen!L192</f>
        <v xml:space="preserve"> Customer-ready after risk assessment
Updated PPA documentation required</v>
      </c>
      <c r="P22" s="865"/>
      <c r="Q22" s="865"/>
      <c r="R22" s="865"/>
      <c r="S22" s="865"/>
      <c r="T22" s="865"/>
      <c r="U22" s="865"/>
      <c r="V22" s="865"/>
      <c r="W22" s="864" t="str">
        <f>Sprachen!L244</f>
        <v>Not customer-ready or not approved yet</v>
      </c>
      <c r="X22" s="864"/>
      <c r="Y22" s="864"/>
      <c r="Z22" s="864"/>
      <c r="AA22" s="864"/>
      <c r="AB22" s="864"/>
      <c r="AC22" s="864"/>
      <c r="AD22" s="865"/>
      <c r="AE22" s="859"/>
      <c r="AF22" s="860"/>
      <c r="AG22" s="851"/>
      <c r="AH22" s="851"/>
      <c r="AI22" s="851"/>
      <c r="AJ22" s="851"/>
      <c r="AK22" s="851"/>
      <c r="AL22" s="851"/>
      <c r="AM22" s="851"/>
      <c r="AN22" s="852"/>
      <c r="AO22" s="91"/>
      <c r="AP22" s="91"/>
      <c r="AQ22" s="91"/>
      <c r="AR22" s="91"/>
      <c r="AS22" s="90"/>
      <c r="AT22" s="98"/>
      <c r="AU22" s="34"/>
      <c r="AV22" s="34"/>
      <c r="AW22" s="34"/>
      <c r="AX22" s="34"/>
      <c r="AY22" s="34"/>
      <c r="AZ22" s="34"/>
    </row>
    <row r="23" spans="1:52" s="24" customFormat="1" ht="14.1" customHeight="1" thickBot="1" x14ac:dyDescent="0.25">
      <c r="A23" s="828"/>
      <c r="B23" s="829"/>
      <c r="C23" s="829"/>
      <c r="D23" s="829"/>
      <c r="E23" s="829"/>
      <c r="F23" s="830"/>
      <c r="G23" s="833"/>
      <c r="H23" s="834"/>
      <c r="I23" s="834"/>
      <c r="J23" s="834"/>
      <c r="K23" s="834"/>
      <c r="L23" s="834"/>
      <c r="M23" s="834"/>
      <c r="N23" s="835"/>
      <c r="O23" s="833"/>
      <c r="P23" s="834"/>
      <c r="Q23" s="834"/>
      <c r="R23" s="834"/>
      <c r="S23" s="834"/>
      <c r="T23" s="834"/>
      <c r="U23" s="834"/>
      <c r="V23" s="835"/>
      <c r="W23" s="833"/>
      <c r="X23" s="834"/>
      <c r="Y23" s="834"/>
      <c r="Z23" s="834"/>
      <c r="AA23" s="834"/>
      <c r="AB23" s="834"/>
      <c r="AC23" s="834"/>
      <c r="AD23" s="835"/>
      <c r="AE23" s="849"/>
      <c r="AF23" s="850"/>
      <c r="AG23" s="853"/>
      <c r="AH23" s="853"/>
      <c r="AI23" s="853"/>
      <c r="AJ23" s="853"/>
      <c r="AK23" s="853"/>
      <c r="AL23" s="853"/>
      <c r="AM23" s="853"/>
      <c r="AN23" s="854"/>
      <c r="AO23" s="91" t="b">
        <f>G23="X"</f>
        <v>0</v>
      </c>
      <c r="AP23" s="91" t="b">
        <f>O23="X"</f>
        <v>0</v>
      </c>
      <c r="AQ23" s="91" t="b">
        <f>W23="X"</f>
        <v>0</v>
      </c>
      <c r="AR23" s="91" t="b">
        <f>AE23="X"</f>
        <v>0</v>
      </c>
      <c r="AS23" s="90">
        <f>COUNTIF(AO23:AR23,TRUE)</f>
        <v>0</v>
      </c>
      <c r="AT23" s="92"/>
      <c r="AU23" s="25"/>
      <c r="AV23" s="31"/>
      <c r="AW23" s="21"/>
      <c r="AX23" s="25"/>
    </row>
    <row r="24" spans="1:52" s="24" customFormat="1" ht="41.25" customHeight="1" x14ac:dyDescent="0.2">
      <c r="A24" s="861" t="str">
        <f>Sprachen!L356</f>
        <v>Assembly capability (at customer site)</v>
      </c>
      <c r="B24" s="862"/>
      <c r="C24" s="862"/>
      <c r="D24" s="862"/>
      <c r="E24" s="862"/>
      <c r="F24" s="862"/>
      <c r="G24" s="831" t="str">
        <f>Sprachen!L353</f>
        <v>Capable for assembly
with no additional expenditure</v>
      </c>
      <c r="H24" s="831"/>
      <c r="I24" s="831"/>
      <c r="J24" s="831"/>
      <c r="K24" s="831"/>
      <c r="L24" s="831"/>
      <c r="M24" s="831"/>
      <c r="N24" s="831"/>
      <c r="O24" s="831" t="str">
        <f>Sprachen!L354</f>
        <v xml:space="preserve">Capable for assembly with additional expenditure
customer acceptance granted </v>
      </c>
      <c r="P24" s="831"/>
      <c r="Q24" s="831"/>
      <c r="R24" s="831"/>
      <c r="S24" s="831"/>
      <c r="T24" s="831"/>
      <c r="U24" s="831"/>
      <c r="V24" s="831"/>
      <c r="W24" s="831" t="str">
        <f>Sprachen!L245</f>
        <v>Not capable for assembly</v>
      </c>
      <c r="X24" s="831"/>
      <c r="Y24" s="831"/>
      <c r="Z24" s="831"/>
      <c r="AA24" s="831"/>
      <c r="AB24" s="831"/>
      <c r="AC24" s="831"/>
      <c r="AD24" s="831"/>
      <c r="AE24" s="869"/>
      <c r="AF24" s="827"/>
      <c r="AG24" s="851"/>
      <c r="AH24" s="851"/>
      <c r="AI24" s="851"/>
      <c r="AJ24" s="851"/>
      <c r="AK24" s="851"/>
      <c r="AL24" s="851"/>
      <c r="AM24" s="851"/>
      <c r="AN24" s="852"/>
      <c r="AO24" s="91"/>
      <c r="AP24" s="91"/>
      <c r="AQ24" s="91"/>
      <c r="AR24" s="91"/>
      <c r="AS24" s="90"/>
      <c r="AT24" s="98"/>
      <c r="AV24" s="27"/>
      <c r="AW24" s="21"/>
    </row>
    <row r="25" spans="1:52" s="24" customFormat="1" ht="14.1" customHeight="1" thickBot="1" x14ac:dyDescent="0.25">
      <c r="A25" s="892"/>
      <c r="B25" s="893"/>
      <c r="C25" s="893"/>
      <c r="D25" s="893"/>
      <c r="E25" s="893"/>
      <c r="F25" s="893"/>
      <c r="G25" s="866"/>
      <c r="H25" s="867"/>
      <c r="I25" s="867"/>
      <c r="J25" s="867"/>
      <c r="K25" s="867"/>
      <c r="L25" s="867"/>
      <c r="M25" s="867"/>
      <c r="N25" s="868"/>
      <c r="O25" s="866"/>
      <c r="P25" s="867"/>
      <c r="Q25" s="867"/>
      <c r="R25" s="867"/>
      <c r="S25" s="867"/>
      <c r="T25" s="867"/>
      <c r="U25" s="867"/>
      <c r="V25" s="868"/>
      <c r="W25" s="866"/>
      <c r="X25" s="867"/>
      <c r="Y25" s="867"/>
      <c r="Z25" s="867"/>
      <c r="AA25" s="867"/>
      <c r="AB25" s="867"/>
      <c r="AC25" s="867"/>
      <c r="AD25" s="868"/>
      <c r="AE25" s="870"/>
      <c r="AF25" s="871"/>
      <c r="AG25" s="872"/>
      <c r="AH25" s="872"/>
      <c r="AI25" s="872"/>
      <c r="AJ25" s="872"/>
      <c r="AK25" s="872"/>
      <c r="AL25" s="872"/>
      <c r="AM25" s="872"/>
      <c r="AN25" s="873"/>
      <c r="AO25" s="91" t="b">
        <f>G25="X"</f>
        <v>0</v>
      </c>
      <c r="AP25" s="91" t="b">
        <f>O25="X"</f>
        <v>0</v>
      </c>
      <c r="AQ25" s="91" t="b">
        <f>W25="X"</f>
        <v>0</v>
      </c>
      <c r="AR25" s="91" t="b">
        <f>AE25="X"</f>
        <v>0</v>
      </c>
      <c r="AS25" s="90">
        <f>COUNTIF(AO25:AR25,TRUE)</f>
        <v>0</v>
      </c>
      <c r="AT25" s="92"/>
      <c r="AU25" s="25"/>
      <c r="AV25" s="31"/>
      <c r="AW25" s="21"/>
      <c r="AX25" s="25"/>
    </row>
    <row r="26" spans="1:52" s="1" customFormat="1" ht="27.75" customHeight="1" thickTop="1" thickBot="1" x14ac:dyDescent="0.25">
      <c r="A26" s="880" t="str">
        <f>Sprachen!L311</f>
        <v>Self-assessment of organization</v>
      </c>
      <c r="B26" s="881"/>
      <c r="C26" s="882"/>
      <c r="D26" s="882"/>
      <c r="E26" s="882"/>
      <c r="F26" s="882"/>
      <c r="G26" s="882"/>
      <c r="H26" s="882"/>
      <c r="I26" s="882"/>
      <c r="J26" s="882"/>
      <c r="K26" s="882"/>
      <c r="L26" s="882"/>
      <c r="M26" s="882"/>
      <c r="N26" s="882"/>
      <c r="O26" s="882"/>
      <c r="P26" s="882"/>
      <c r="Q26" s="882"/>
      <c r="R26" s="882"/>
      <c r="S26" s="883" t="str">
        <f>IF(AND(AT26=6,AS26=0),IF(AQ26&gt;0,W13,IF(AP26&gt;0,O13,IF(AO26&gt;0,G13,""))),Sprachen!L9)</f>
        <v>Entry incorrect, please check</v>
      </c>
      <c r="T26" s="884"/>
      <c r="U26" s="884"/>
      <c r="V26" s="884"/>
      <c r="W26" s="884"/>
      <c r="X26" s="884"/>
      <c r="Y26" s="884"/>
      <c r="Z26" s="884"/>
      <c r="AA26" s="884"/>
      <c r="AB26" s="884"/>
      <c r="AC26" s="884"/>
      <c r="AD26" s="884"/>
      <c r="AE26" s="884"/>
      <c r="AF26" s="884"/>
      <c r="AG26" s="884"/>
      <c r="AH26" s="884"/>
      <c r="AI26" s="884"/>
      <c r="AJ26" s="884"/>
      <c r="AK26" s="884"/>
      <c r="AL26" s="884"/>
      <c r="AM26" s="884"/>
      <c r="AN26" s="885"/>
      <c r="AO26" s="76">
        <f>COUNTIF(AO14:AO25,TRUE)</f>
        <v>0</v>
      </c>
      <c r="AP26" s="76">
        <f>COUNTIF(AP14:AP25,TRUE)</f>
        <v>0</v>
      </c>
      <c r="AQ26" s="76">
        <f>COUNTIF(AQ14:AQ25,TRUE)</f>
        <v>0</v>
      </c>
      <c r="AR26" s="76">
        <f>COUNTIF(AR14:AR25,TRUE)</f>
        <v>0</v>
      </c>
      <c r="AS26" s="102">
        <f>COUNTIF(AS14:AS25,0)</f>
        <v>6</v>
      </c>
      <c r="AT26" s="76">
        <f>SUM(AO26:AR26)</f>
        <v>0</v>
      </c>
    </row>
    <row r="27" spans="1:52" ht="16.5" thickTop="1" thickBot="1" x14ac:dyDescent="0.25">
      <c r="A27" s="886" t="str">
        <f>Sprachen!L84</f>
        <v>Confirmation of organization</v>
      </c>
      <c r="B27" s="887"/>
      <c r="C27" s="887"/>
      <c r="D27" s="887"/>
      <c r="E27" s="887"/>
      <c r="F27" s="887"/>
      <c r="G27" s="887"/>
      <c r="H27" s="887"/>
      <c r="I27" s="887"/>
      <c r="J27" s="887"/>
      <c r="K27" s="887"/>
      <c r="L27" s="887"/>
      <c r="M27" s="887"/>
      <c r="N27" s="887"/>
      <c r="O27" s="887"/>
      <c r="P27" s="887"/>
      <c r="Q27" s="887"/>
      <c r="R27" s="887"/>
      <c r="S27" s="887"/>
      <c r="T27" s="887"/>
      <c r="U27" s="887"/>
      <c r="V27" s="887"/>
      <c r="W27" s="887"/>
      <c r="X27" s="887"/>
      <c r="Y27" s="887"/>
      <c r="Z27" s="887"/>
      <c r="AA27" s="887"/>
      <c r="AB27" s="887"/>
      <c r="AC27" s="887"/>
      <c r="AD27" s="887"/>
      <c r="AE27" s="887"/>
      <c r="AF27" s="887"/>
      <c r="AG27" s="887"/>
      <c r="AH27" s="887"/>
      <c r="AI27" s="887"/>
      <c r="AJ27" s="887"/>
      <c r="AK27" s="887"/>
      <c r="AL27" s="887"/>
      <c r="AM27" s="887"/>
      <c r="AN27" s="888"/>
      <c r="AO27" s="93"/>
      <c r="AP27" s="93"/>
      <c r="AQ27" s="93"/>
      <c r="AR27" s="93"/>
      <c r="AS27" s="93"/>
      <c r="AT27" s="93"/>
    </row>
    <row r="28" spans="1:52" ht="15" x14ac:dyDescent="0.2">
      <c r="A28" s="793" t="str">
        <f>Sprachen!L234</f>
        <v>Name</v>
      </c>
      <c r="B28" s="889"/>
      <c r="C28" s="794"/>
      <c r="D28" s="794"/>
      <c r="E28" s="794"/>
      <c r="F28" s="794"/>
      <c r="G28" s="794"/>
      <c r="H28" s="795"/>
      <c r="I28" s="697" t="str">
        <f>IF('Anlage 2 PPF Abstimmung'!I263&lt;&gt;"",'Anlage 2 PPF Abstimmung'!I263,"")</f>
        <v/>
      </c>
      <c r="J28" s="698"/>
      <c r="K28" s="698"/>
      <c r="L28" s="698"/>
      <c r="M28" s="698"/>
      <c r="N28" s="698"/>
      <c r="O28" s="698"/>
      <c r="P28" s="698"/>
      <c r="Q28" s="698"/>
      <c r="R28" s="698"/>
      <c r="S28" s="698"/>
      <c r="T28" s="698"/>
      <c r="U28" s="699"/>
      <c r="V28" s="890" t="str">
        <f>Sprachen!L61</f>
        <v>Remark</v>
      </c>
      <c r="W28" s="788"/>
      <c r="X28" s="788"/>
      <c r="Y28" s="788"/>
      <c r="Z28" s="789"/>
      <c r="AA28" s="637"/>
      <c r="AB28" s="637"/>
      <c r="AC28" s="637"/>
      <c r="AD28" s="637"/>
      <c r="AE28" s="637"/>
      <c r="AF28" s="637"/>
      <c r="AG28" s="637"/>
      <c r="AH28" s="637"/>
      <c r="AI28" s="637"/>
      <c r="AJ28" s="637"/>
      <c r="AK28" s="637"/>
      <c r="AL28" s="637"/>
      <c r="AM28" s="637"/>
      <c r="AN28" s="638"/>
      <c r="AO28" s="93"/>
      <c r="AP28" s="93"/>
      <c r="AQ28" s="93"/>
      <c r="AR28" s="93"/>
      <c r="AS28" s="93"/>
      <c r="AT28" s="93"/>
    </row>
    <row r="29" spans="1:52" ht="15" x14ac:dyDescent="0.2">
      <c r="A29" s="750" t="str">
        <f>Sprachen!L20</f>
        <v>Department</v>
      </c>
      <c r="B29" s="874"/>
      <c r="C29" s="751"/>
      <c r="D29" s="751"/>
      <c r="E29" s="751"/>
      <c r="F29" s="751"/>
      <c r="G29" s="751"/>
      <c r="H29" s="752"/>
      <c r="I29" s="274" t="str">
        <f>IF('Anlage 2 PPF Abstimmung'!I264&lt;&gt;"",'Anlage 2 PPF Abstimmung'!I264,"")</f>
        <v/>
      </c>
      <c r="J29" s="275"/>
      <c r="K29" s="275"/>
      <c r="L29" s="275"/>
      <c r="M29" s="275"/>
      <c r="N29" s="275"/>
      <c r="O29" s="275"/>
      <c r="P29" s="275"/>
      <c r="Q29" s="275"/>
      <c r="R29" s="275"/>
      <c r="S29" s="275"/>
      <c r="T29" s="275"/>
      <c r="U29" s="277"/>
      <c r="V29" s="891"/>
      <c r="W29" s="745"/>
      <c r="X29" s="745"/>
      <c r="Y29" s="745"/>
      <c r="Z29" s="746"/>
      <c r="AA29" s="639"/>
      <c r="AB29" s="639"/>
      <c r="AC29" s="639"/>
      <c r="AD29" s="639"/>
      <c r="AE29" s="639"/>
      <c r="AF29" s="639"/>
      <c r="AG29" s="639"/>
      <c r="AH29" s="639"/>
      <c r="AI29" s="639"/>
      <c r="AJ29" s="639"/>
      <c r="AK29" s="639"/>
      <c r="AL29" s="639"/>
      <c r="AM29" s="639"/>
      <c r="AN29" s="640"/>
      <c r="AO29" s="93"/>
      <c r="AP29" s="93"/>
      <c r="AQ29" s="93"/>
      <c r="AR29" s="93"/>
      <c r="AS29" s="93"/>
      <c r="AT29" s="93"/>
    </row>
    <row r="30" spans="1:52" ht="15" x14ac:dyDescent="0.2">
      <c r="A30" s="750" t="str">
        <f>Sprachen!L343</f>
        <v>Telephone</v>
      </c>
      <c r="B30" s="874"/>
      <c r="C30" s="751"/>
      <c r="D30" s="751"/>
      <c r="E30" s="751"/>
      <c r="F30" s="751"/>
      <c r="G30" s="751"/>
      <c r="H30" s="752"/>
      <c r="I30" s="274" t="str">
        <f>IF('Anlage 2 PPF Abstimmung'!I265&lt;&gt;"",'Anlage 2 PPF Abstimmung'!I265,"")</f>
        <v/>
      </c>
      <c r="J30" s="275"/>
      <c r="K30" s="275"/>
      <c r="L30" s="275"/>
      <c r="M30" s="275"/>
      <c r="N30" s="275"/>
      <c r="O30" s="275"/>
      <c r="P30" s="275"/>
      <c r="Q30" s="275"/>
      <c r="R30" s="275"/>
      <c r="S30" s="275"/>
      <c r="T30" s="275"/>
      <c r="U30" s="277"/>
      <c r="V30" s="891"/>
      <c r="W30" s="745"/>
      <c r="X30" s="745"/>
      <c r="Y30" s="745"/>
      <c r="Z30" s="746"/>
      <c r="AA30" s="639"/>
      <c r="AB30" s="639"/>
      <c r="AC30" s="639"/>
      <c r="AD30" s="639"/>
      <c r="AE30" s="639"/>
      <c r="AF30" s="639"/>
      <c r="AG30" s="639"/>
      <c r="AH30" s="639"/>
      <c r="AI30" s="639"/>
      <c r="AJ30" s="639"/>
      <c r="AK30" s="639"/>
      <c r="AL30" s="639"/>
      <c r="AM30" s="639"/>
      <c r="AN30" s="640"/>
      <c r="AO30" s="93"/>
      <c r="AP30" s="93"/>
      <c r="AQ30" s="93"/>
      <c r="AR30" s="93"/>
      <c r="AS30" s="93"/>
      <c r="AT30" s="93"/>
    </row>
    <row r="31" spans="1:52" ht="15" x14ac:dyDescent="0.2">
      <c r="A31" s="750" t="str">
        <f>Sprachen!L119</f>
        <v>E-mail/Fax</v>
      </c>
      <c r="B31" s="874"/>
      <c r="C31" s="751"/>
      <c r="D31" s="751"/>
      <c r="E31" s="751"/>
      <c r="F31" s="751"/>
      <c r="G31" s="751"/>
      <c r="H31" s="752"/>
      <c r="I31" s="274" t="str">
        <f>IF('Anlage 2 PPF Abstimmung'!I266&lt;&gt;"",'Anlage 2 PPF Abstimmung'!I266,"")</f>
        <v/>
      </c>
      <c r="J31" s="275"/>
      <c r="K31" s="275"/>
      <c r="L31" s="275"/>
      <c r="M31" s="275"/>
      <c r="N31" s="275"/>
      <c r="O31" s="275"/>
      <c r="P31" s="275"/>
      <c r="Q31" s="275"/>
      <c r="R31" s="275"/>
      <c r="S31" s="275"/>
      <c r="T31" s="275"/>
      <c r="U31" s="277"/>
      <c r="V31" s="891"/>
      <c r="W31" s="745"/>
      <c r="X31" s="745"/>
      <c r="Y31" s="745"/>
      <c r="Z31" s="746"/>
      <c r="AA31" s="641"/>
      <c r="AB31" s="641"/>
      <c r="AC31" s="641"/>
      <c r="AD31" s="641"/>
      <c r="AE31" s="641"/>
      <c r="AF31" s="641"/>
      <c r="AG31" s="641"/>
      <c r="AH31" s="641"/>
      <c r="AI31" s="641"/>
      <c r="AJ31" s="641"/>
      <c r="AK31" s="641"/>
      <c r="AL31" s="641"/>
      <c r="AM31" s="641"/>
      <c r="AN31" s="642"/>
      <c r="AO31" s="93"/>
      <c r="AP31" s="93"/>
      <c r="AQ31" s="93"/>
      <c r="AR31" s="93"/>
      <c r="AS31" s="93"/>
      <c r="AT31" s="93"/>
    </row>
    <row r="32" spans="1:52" ht="30" customHeight="1" thickBot="1" x14ac:dyDescent="0.25">
      <c r="A32" s="875" t="str">
        <f>Sprachen!L91</f>
        <v>Date</v>
      </c>
      <c r="B32" s="876"/>
      <c r="C32" s="877"/>
      <c r="D32" s="877"/>
      <c r="E32" s="877"/>
      <c r="F32" s="877"/>
      <c r="G32" s="877"/>
      <c r="H32" s="878"/>
      <c r="I32" s="683"/>
      <c r="J32" s="710"/>
      <c r="K32" s="710"/>
      <c r="L32" s="710"/>
      <c r="M32" s="710"/>
      <c r="N32" s="710"/>
      <c r="O32" s="710"/>
      <c r="P32" s="710"/>
      <c r="Q32" s="710"/>
      <c r="R32" s="710"/>
      <c r="S32" s="710"/>
      <c r="T32" s="710"/>
      <c r="U32" s="711"/>
      <c r="V32" s="879" t="str">
        <f>Sprachen!L348</f>
        <v>Signature</v>
      </c>
      <c r="W32" s="806"/>
      <c r="X32" s="806"/>
      <c r="Y32" s="806"/>
      <c r="Z32" s="807"/>
      <c r="AA32" s="670"/>
      <c r="AB32" s="670"/>
      <c r="AC32" s="670"/>
      <c r="AD32" s="670"/>
      <c r="AE32" s="670"/>
      <c r="AF32" s="670"/>
      <c r="AG32" s="670"/>
      <c r="AH32" s="670"/>
      <c r="AI32" s="670"/>
      <c r="AJ32" s="670"/>
      <c r="AK32" s="670"/>
      <c r="AL32" s="670"/>
      <c r="AM32" s="670"/>
      <c r="AN32" s="671"/>
      <c r="AO32" s="93"/>
      <c r="AP32" s="93"/>
      <c r="AQ32" s="93"/>
      <c r="AR32" s="93"/>
      <c r="AS32" s="93"/>
      <c r="AT32" s="93"/>
    </row>
    <row r="33" ht="15" thickTop="1" x14ac:dyDescent="0.2"/>
  </sheetData>
  <mergeCells count="138">
    <mergeCell ref="AE22:AF22"/>
    <mergeCell ref="AE23:AF23"/>
    <mergeCell ref="AG22:AN23"/>
    <mergeCell ref="AE24:AF24"/>
    <mergeCell ref="AE25:AF25"/>
    <mergeCell ref="AG24:AN25"/>
    <mergeCell ref="AA32:AN32"/>
    <mergeCell ref="I30:U30"/>
    <mergeCell ref="A31:H31"/>
    <mergeCell ref="I31:U31"/>
    <mergeCell ref="A32:H32"/>
    <mergeCell ref="I32:U32"/>
    <mergeCell ref="V32:Z32"/>
    <mergeCell ref="A26:R26"/>
    <mergeCell ref="S26:AN26"/>
    <mergeCell ref="A27:AN27"/>
    <mergeCell ref="A28:H28"/>
    <mergeCell ref="I28:U28"/>
    <mergeCell ref="V28:Z31"/>
    <mergeCell ref="AA28:AN31"/>
    <mergeCell ref="A29:H29"/>
    <mergeCell ref="I29:U29"/>
    <mergeCell ref="A30:H30"/>
    <mergeCell ref="A24:F25"/>
    <mergeCell ref="G24:N24"/>
    <mergeCell ref="O24:V24"/>
    <mergeCell ref="W24:AD24"/>
    <mergeCell ref="G25:N25"/>
    <mergeCell ref="O25:V25"/>
    <mergeCell ref="W25:AD25"/>
    <mergeCell ref="A22:F23"/>
    <mergeCell ref="G22:N22"/>
    <mergeCell ref="O22:V22"/>
    <mergeCell ref="W22:AD22"/>
    <mergeCell ref="G23:N23"/>
    <mergeCell ref="O23:V23"/>
    <mergeCell ref="W23:AD23"/>
    <mergeCell ref="A20:F21"/>
    <mergeCell ref="A16:F17"/>
    <mergeCell ref="G16:N16"/>
    <mergeCell ref="O16:V16"/>
    <mergeCell ref="W16:AD16"/>
    <mergeCell ref="G17:N17"/>
    <mergeCell ref="O17:V17"/>
    <mergeCell ref="W17:AD17"/>
    <mergeCell ref="G20:N20"/>
    <mergeCell ref="O20:V20"/>
    <mergeCell ref="W20:AD20"/>
    <mergeCell ref="G21:N21"/>
    <mergeCell ref="O21:V21"/>
    <mergeCell ref="W21:AD21"/>
    <mergeCell ref="A18:F19"/>
    <mergeCell ref="G18:N18"/>
    <mergeCell ref="O18:V18"/>
    <mergeCell ref="W18:AD18"/>
    <mergeCell ref="AE13:AF13"/>
    <mergeCell ref="AG13:AN13"/>
    <mergeCell ref="AE14:AF14"/>
    <mergeCell ref="AE15:AF15"/>
    <mergeCell ref="AG14:AN15"/>
    <mergeCell ref="AT18:AT21"/>
    <mergeCell ref="G19:N19"/>
    <mergeCell ref="O19:V19"/>
    <mergeCell ref="W19:AD19"/>
    <mergeCell ref="AE16:AF16"/>
    <mergeCell ref="AE17:AF17"/>
    <mergeCell ref="AG16:AN17"/>
    <mergeCell ref="AE18:AF18"/>
    <mergeCell ref="AE19:AF19"/>
    <mergeCell ref="AG18:AN19"/>
    <mergeCell ref="AE20:AF20"/>
    <mergeCell ref="AE21:AF21"/>
    <mergeCell ref="AG20:AN21"/>
    <mergeCell ref="A14:F15"/>
    <mergeCell ref="G14:N14"/>
    <mergeCell ref="O14:V14"/>
    <mergeCell ref="W14:AD14"/>
    <mergeCell ref="G15:N15"/>
    <mergeCell ref="O15:V15"/>
    <mergeCell ref="W15:AD15"/>
    <mergeCell ref="A12:N12"/>
    <mergeCell ref="A13:F13"/>
    <mergeCell ref="G13:N13"/>
    <mergeCell ref="O13:V13"/>
    <mergeCell ref="W13:AD13"/>
    <mergeCell ref="A11:G11"/>
    <mergeCell ref="H11:N11"/>
    <mergeCell ref="O11:U11"/>
    <mergeCell ref="V11:AA11"/>
    <mergeCell ref="AB11:AH11"/>
    <mergeCell ref="AI11:AN11"/>
    <mergeCell ref="A10:G10"/>
    <mergeCell ref="H10:N10"/>
    <mergeCell ref="O10:U10"/>
    <mergeCell ref="V10:AA10"/>
    <mergeCell ref="AB10:AH10"/>
    <mergeCell ref="AI10:AN10"/>
    <mergeCell ref="A9:G9"/>
    <mergeCell ref="H9:N9"/>
    <mergeCell ref="O9:U9"/>
    <mergeCell ref="V9:AA9"/>
    <mergeCell ref="AB9:AH9"/>
    <mergeCell ref="AI9:AN9"/>
    <mergeCell ref="A8:G8"/>
    <mergeCell ref="H8:N8"/>
    <mergeCell ref="O8:U8"/>
    <mergeCell ref="V8:AA8"/>
    <mergeCell ref="AB8:AH8"/>
    <mergeCell ref="AI8:AN8"/>
    <mergeCell ref="A7:G7"/>
    <mergeCell ref="H7:N7"/>
    <mergeCell ref="O7:U7"/>
    <mergeCell ref="V7:AA7"/>
    <mergeCell ref="AB7:AH7"/>
    <mergeCell ref="AI7:AN7"/>
    <mergeCell ref="A6:G6"/>
    <mergeCell ref="H6:N6"/>
    <mergeCell ref="O6:U6"/>
    <mergeCell ref="V6:AA6"/>
    <mergeCell ref="AB6:AH6"/>
    <mergeCell ref="AI6:AN6"/>
    <mergeCell ref="A1:M2"/>
    <mergeCell ref="N2:T2"/>
    <mergeCell ref="U2:AN2"/>
    <mergeCell ref="A3:N3"/>
    <mergeCell ref="O3:AA3"/>
    <mergeCell ref="AB3:AN3"/>
    <mergeCell ref="A4:G4"/>
    <mergeCell ref="H4:N4"/>
    <mergeCell ref="O4:U4"/>
    <mergeCell ref="V4:AA4"/>
    <mergeCell ref="AB4:AH5"/>
    <mergeCell ref="A5:G5"/>
    <mergeCell ref="H5:N5"/>
    <mergeCell ref="O5:U5"/>
    <mergeCell ref="V5:AA5"/>
    <mergeCell ref="AI4:AN5"/>
    <mergeCell ref="N1:AN1"/>
  </mergeCells>
  <conditionalFormatting sqref="G15:AE15">
    <cfRule type="expression" dxfId="537" priority="23">
      <formula>$AS15&gt;1</formula>
    </cfRule>
    <cfRule type="expression" dxfId="536" priority="24">
      <formula>$AS$15=1</formula>
    </cfRule>
    <cfRule type="expression" dxfId="535" priority="25">
      <formula>$AS$15=0</formula>
    </cfRule>
    <cfRule type="expression" dxfId="534" priority="26">
      <formula>G$15=""</formula>
    </cfRule>
  </conditionalFormatting>
  <conditionalFormatting sqref="G17:AE17">
    <cfRule type="expression" dxfId="533" priority="21">
      <formula>$AS$17=0</formula>
    </cfRule>
    <cfRule type="expression" dxfId="532" priority="22">
      <formula>G$17=""</formula>
    </cfRule>
    <cfRule type="expression" dxfId="531" priority="19">
      <formula>$AS$17&gt;1</formula>
    </cfRule>
    <cfRule type="expression" dxfId="530" priority="20">
      <formula>$AS$17=1</formula>
    </cfRule>
  </conditionalFormatting>
  <conditionalFormatting sqref="G19:AE19">
    <cfRule type="expression" dxfId="529" priority="15">
      <formula>$AS$19&gt;1</formula>
    </cfRule>
    <cfRule type="expression" dxfId="528" priority="16">
      <formula>$AS$19=1</formula>
    </cfRule>
    <cfRule type="expression" dxfId="527" priority="17">
      <formula>$AS$19=0</formula>
    </cfRule>
    <cfRule type="expression" dxfId="526" priority="18">
      <formula>G$19=""</formula>
    </cfRule>
  </conditionalFormatting>
  <conditionalFormatting sqref="G21:AE21">
    <cfRule type="expression" dxfId="525" priority="11">
      <formula>$AS$21&gt;1</formula>
    </cfRule>
    <cfRule type="expression" dxfId="524" priority="12">
      <formula>$AS$21=1</formula>
    </cfRule>
    <cfRule type="expression" dxfId="523" priority="13">
      <formula>$AS$21=0</formula>
    </cfRule>
    <cfRule type="expression" dxfId="522" priority="14">
      <formula>G$21=""</formula>
    </cfRule>
  </conditionalFormatting>
  <conditionalFormatting sqref="G23:AE23">
    <cfRule type="expression" dxfId="521" priority="7">
      <formula>$AS$23&gt;1</formula>
    </cfRule>
    <cfRule type="expression" dxfId="520" priority="8">
      <formula>$AS$23=1</formula>
    </cfRule>
    <cfRule type="expression" dxfId="519" priority="9">
      <formula>$AS$23=0</formula>
    </cfRule>
    <cfRule type="expression" dxfId="518" priority="10">
      <formula>G$23=""</formula>
    </cfRule>
  </conditionalFormatting>
  <conditionalFormatting sqref="G25:AE25">
    <cfRule type="expression" dxfId="517" priority="3">
      <formula>$AS$25&gt;1</formula>
    </cfRule>
    <cfRule type="expression" dxfId="516" priority="4">
      <formula>$AS$25=1</formula>
    </cfRule>
    <cfRule type="expression" dxfId="515" priority="5">
      <formula>$AS$25=0</formula>
    </cfRule>
    <cfRule type="expression" dxfId="514" priority="6">
      <formula>G$25=""</formula>
    </cfRule>
  </conditionalFormatting>
  <conditionalFormatting sqref="H4:H11">
    <cfRule type="expression" dxfId="513" priority="27">
      <formula>$H4&lt;&gt;""</formula>
    </cfRule>
    <cfRule type="expression" dxfId="512" priority="28">
      <formula>$H4=""</formula>
    </cfRule>
  </conditionalFormatting>
  <conditionalFormatting sqref="I28:I32">
    <cfRule type="expression" dxfId="511" priority="35">
      <formula>$I28&lt;&gt;""</formula>
    </cfRule>
    <cfRule type="expression" dxfId="510" priority="36">
      <formula>$I28=""</formula>
    </cfRule>
  </conditionalFormatting>
  <conditionalFormatting sqref="U2:AN2">
    <cfRule type="expression" dxfId="506" priority="33">
      <formula>$U$2&lt;&gt;""</formula>
    </cfRule>
    <cfRule type="expression" dxfId="505" priority="34">
      <formula>$U$2=""</formula>
    </cfRule>
  </conditionalFormatting>
  <conditionalFormatting sqref="V4:AA11">
    <cfRule type="expression" dxfId="504" priority="30">
      <formula>$V4=""</formula>
    </cfRule>
    <cfRule type="expression" dxfId="503" priority="29">
      <formula>$V4&lt;&gt;""</formula>
    </cfRule>
  </conditionalFormatting>
  <conditionalFormatting sqref="AA28:AA32">
    <cfRule type="expression" dxfId="502" priority="37">
      <formula>$AA28&lt;&gt;""</formula>
    </cfRule>
    <cfRule type="expression" dxfId="501" priority="38">
      <formula>$AA28=""</formula>
    </cfRule>
  </conditionalFormatting>
  <conditionalFormatting sqref="AG14 AG16 AG18 AG20 AG22 AG24">
    <cfRule type="expression" dxfId="500" priority="2">
      <formula>OR($AR15=TRUE,$AQ15=TRUE,$AP15=TRUE)</formula>
    </cfRule>
    <cfRule type="expression" dxfId="499" priority="1">
      <formula>$AG14&lt;&gt;""</formula>
    </cfRule>
  </conditionalFormatting>
  <conditionalFormatting sqref="AI4 AI6 AI7:AN7 AI8 AI9:AN11">
    <cfRule type="expression" dxfId="498" priority="31">
      <formula>$AI4&lt;&gt;""</formula>
    </cfRule>
    <cfRule type="expression" dxfId="497" priority="32">
      <formula>$AI4=""</formula>
    </cfRule>
  </conditionalFormatting>
  <printOptions horizontalCentered="1"/>
  <pageMargins left="0.59055118110236204" right="0.39370078740157499" top="1.1023622047244099" bottom="0.55118110236220497" header="0.11811023622047198" footer="0.11811023622047198"/>
  <pageSetup paperSize="9" orientation="portrait" r:id="rId1"/>
  <headerFooter scaleWithDoc="0">
    <oddHeader>&amp;L&amp;"-,Fett"&amp;16&amp;K000000Formsheet&amp;"-,Standard"&amp;11
&amp;"-,Fett"&amp;16PPF VDA2 - Requirements/Anforderungen Suppliers&amp;"-,Standard"&amp;11
&amp;"-,Fett"&amp;12FS QM 121&amp;"-,Standard" / Revision 01 / Autor: QAS-Hil&amp;R&amp;6 
 &amp;11
&amp;G</oddHeader>
    <oddFooter>&amp;C&amp;"-,Fett"öffentlich&amp;"-,Standard"&amp;9&amp;KA6A6A6
© Thomas GmbH. All rights reserved.&amp;R&amp;9&amp;KA6A6A6Seite &amp;P von &amp;N</oddFooter>
  </headerFooter>
  <legacy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41" id="{FB9E0C80-221B-4635-B66E-E4E697454B89}">
            <xm:f>$S$26=Sprachen!$L$6</xm:f>
            <x14:dxf>
              <fill>
                <patternFill>
                  <bgColor theme="9"/>
                </patternFill>
              </fill>
            </x14:dxf>
          </x14:cfRule>
          <xm:sqref>S26</xm:sqref>
        </x14:conditionalFormatting>
        <x14:conditionalFormatting xmlns:xm="http://schemas.microsoft.com/office/excel/2006/main">
          <x14:cfRule type="expression" priority="39" id="{7280BD17-F4A0-40BB-890C-CB5F9F912CE5}">
            <xm:f>$S$26=Sprachen!$L$8</xm:f>
            <x14:dxf>
              <fill>
                <patternFill>
                  <bgColor rgb="FFFF0000"/>
                </patternFill>
              </fill>
            </x14:dxf>
          </x14:cfRule>
          <x14:cfRule type="expression" priority="40" id="{B32564BF-8DA8-4208-B870-564466D191B2}">
            <xm:f>$S$26=Sprachen!$L$7</xm:f>
            <x14:dxf>
              <fill>
                <patternFill>
                  <bgColor rgb="FFFFFF00"/>
                </patternFill>
              </fill>
            </x14:dxf>
          </x14:cfRule>
          <xm:sqref>S26:AN26</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200-000000000000}">
          <x14:formula1>
            <xm:f>Sprachen!$L$73:$L$74</xm:f>
          </x14:formula1>
          <xm:sqref>A12:N12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tabColor theme="9"/>
    <pageSetUpPr fitToPage="1"/>
  </sheetPr>
  <dimension ref="A1:AX37"/>
  <sheetViews>
    <sheetView view="pageLayout" zoomScaleNormal="100" zoomScaleSheetLayoutView="140" workbookViewId="0">
      <selection sqref="A1:M2"/>
    </sheetView>
  </sheetViews>
  <sheetFormatPr baseColWidth="10" defaultRowHeight="14.25" x14ac:dyDescent="0.2"/>
  <cols>
    <col min="1" max="40" width="2" customWidth="1"/>
    <col min="41" max="47" width="11" hidden="1" customWidth="1"/>
    <col min="48" max="48" width="15" customWidth="1"/>
    <col min="49" max="49" width="4.5" customWidth="1"/>
    <col min="50" max="50" width="50.25" customWidth="1"/>
  </cols>
  <sheetData>
    <row r="1" spans="1:50" ht="17.25" customHeight="1" x14ac:dyDescent="0.2">
      <c r="A1" s="722" t="str">
        <f>Sprachen!L314</f>
        <v xml:space="preserve">Self-assessment production process </v>
      </c>
      <c r="B1" s="722"/>
      <c r="C1" s="722"/>
      <c r="D1" s="722"/>
      <c r="E1" s="722"/>
      <c r="F1" s="722"/>
      <c r="G1" s="722"/>
      <c r="H1" s="722"/>
      <c r="I1" s="722"/>
      <c r="J1" s="722"/>
      <c r="K1" s="722"/>
      <c r="L1" s="722"/>
      <c r="M1" s="722"/>
      <c r="N1" s="339"/>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c r="AP1" t="s">
        <v>594</v>
      </c>
      <c r="AW1" s="103" t="str">
        <f>Sprachen!L53</f>
        <v>Instruction how to fill in the form:</v>
      </c>
      <c r="AX1" s="104"/>
    </row>
    <row r="2" spans="1:50" ht="17.25" customHeight="1" thickBot="1" x14ac:dyDescent="0.25">
      <c r="A2" s="723"/>
      <c r="B2" s="723"/>
      <c r="C2" s="723"/>
      <c r="D2" s="723"/>
      <c r="E2" s="723"/>
      <c r="F2" s="723"/>
      <c r="G2" s="723"/>
      <c r="H2" s="723"/>
      <c r="I2" s="723"/>
      <c r="J2" s="723"/>
      <c r="K2" s="723"/>
      <c r="L2" s="723"/>
      <c r="M2" s="723"/>
      <c r="N2" s="724" t="str">
        <f>Sprachen!L255</f>
        <v>Organization</v>
      </c>
      <c r="O2" s="724"/>
      <c r="P2" s="724"/>
      <c r="Q2" s="724"/>
      <c r="R2" s="724"/>
      <c r="S2" s="724"/>
      <c r="T2" s="724"/>
      <c r="U2" s="163" t="str">
        <f>IF('Anlage 4 Deckblatt'!U2&lt;&gt;"",'Anlage 4 Deckblatt'!U2,"")</f>
        <v/>
      </c>
      <c r="V2" s="163"/>
      <c r="W2" s="163"/>
      <c r="X2" s="163"/>
      <c r="Y2" s="163"/>
      <c r="Z2" s="163"/>
      <c r="AA2" s="163"/>
      <c r="AB2" s="163"/>
      <c r="AC2" s="163"/>
      <c r="AD2" s="163"/>
      <c r="AE2" s="163"/>
      <c r="AF2" s="163"/>
      <c r="AG2" s="163"/>
      <c r="AH2" s="163"/>
      <c r="AI2" s="163"/>
      <c r="AJ2" s="163"/>
      <c r="AK2" s="163"/>
      <c r="AL2" s="163"/>
      <c r="AM2" s="163"/>
      <c r="AN2" s="163"/>
      <c r="AW2" s="906" t="s">
        <v>928</v>
      </c>
      <c r="AX2" s="905" t="str">
        <f>Sprachen!L203</f>
        <v>Logistics: if applicable evaluate:
- towards customer
- within the organization
- from supplier
(e.g. transport, packaging specification created; serial packaging in agreed quantity available, no negative quality impacts to expect)</v>
      </c>
    </row>
    <row r="3" spans="1:50" s="5" customFormat="1" ht="15.75" customHeight="1" thickTop="1" thickBot="1" x14ac:dyDescent="0.25">
      <c r="A3" s="725" t="str">
        <f>Sprachen!L46</f>
        <v>Information about the organization</v>
      </c>
      <c r="B3" s="725"/>
      <c r="C3" s="725"/>
      <c r="D3" s="725"/>
      <c r="E3" s="725"/>
      <c r="F3" s="725"/>
      <c r="G3" s="725"/>
      <c r="H3" s="725"/>
      <c r="I3" s="725"/>
      <c r="J3" s="725"/>
      <c r="K3" s="725"/>
      <c r="L3" s="725"/>
      <c r="M3" s="725"/>
      <c r="N3" s="725"/>
      <c r="O3" s="725" t="str">
        <f>Sprachen!L44</f>
        <v>Information about samples</v>
      </c>
      <c r="P3" s="725"/>
      <c r="Q3" s="725"/>
      <c r="R3" s="725"/>
      <c r="S3" s="725"/>
      <c r="T3" s="725"/>
      <c r="U3" s="725"/>
      <c r="V3" s="725"/>
      <c r="W3" s="725"/>
      <c r="X3" s="725"/>
      <c r="Y3" s="725"/>
      <c r="Z3" s="725"/>
      <c r="AA3" s="725"/>
      <c r="AB3" s="725" t="str">
        <f>Sprachen!L45</f>
        <v>Information about the customer</v>
      </c>
      <c r="AC3" s="725"/>
      <c r="AD3" s="725"/>
      <c r="AE3" s="725"/>
      <c r="AF3" s="725"/>
      <c r="AG3" s="725"/>
      <c r="AH3" s="725"/>
      <c r="AI3" s="725"/>
      <c r="AJ3" s="725"/>
      <c r="AK3" s="725"/>
      <c r="AL3" s="725"/>
      <c r="AM3" s="725"/>
      <c r="AN3" s="725"/>
      <c r="AP3"/>
      <c r="AQ3"/>
      <c r="AR3"/>
      <c r="AS3"/>
      <c r="AW3" s="906"/>
      <c r="AX3" s="905"/>
    </row>
    <row r="4" spans="1:50" ht="15" customHeight="1" thickTop="1" x14ac:dyDescent="0.2">
      <c r="A4" s="726" t="str">
        <f>Sprachen!L75</f>
        <v>Report number</v>
      </c>
      <c r="B4" s="727"/>
      <c r="C4" s="727"/>
      <c r="D4" s="727"/>
      <c r="E4" s="727"/>
      <c r="F4" s="727"/>
      <c r="G4" s="728"/>
      <c r="H4" s="729" t="str">
        <f>IF('Anlage 4 Deckblatt'!H16&lt;&gt;"",'Anlage 4 Deckblatt'!H16,"")</f>
        <v/>
      </c>
      <c r="I4" s="730"/>
      <c r="J4" s="730"/>
      <c r="K4" s="730"/>
      <c r="L4" s="730"/>
      <c r="M4" s="730"/>
      <c r="N4" s="731"/>
      <c r="O4" s="732" t="str">
        <f>Sprachen!L198</f>
        <v>Delivery note number</v>
      </c>
      <c r="P4" s="733"/>
      <c r="Q4" s="733"/>
      <c r="R4" s="733"/>
      <c r="S4" s="733"/>
      <c r="T4" s="733"/>
      <c r="U4" s="734"/>
      <c r="V4" s="735" t="str">
        <f>IF('Anlage 3 Selbstb. Produkt'!V4&lt;&gt;"",'Anlage 3 Selbstb. Produkt'!V4,"")</f>
        <v/>
      </c>
      <c r="W4" s="736"/>
      <c r="X4" s="736"/>
      <c r="Y4" s="736"/>
      <c r="Z4" s="736"/>
      <c r="AA4" s="737"/>
      <c r="AB4" s="738" t="str">
        <f>Sprachen!L187</f>
        <v>Customer</v>
      </c>
      <c r="AC4" s="739"/>
      <c r="AD4" s="739"/>
      <c r="AE4" s="739"/>
      <c r="AF4" s="739"/>
      <c r="AG4" s="739"/>
      <c r="AH4" s="740"/>
      <c r="AI4" s="756" t="str">
        <f>IF('Anlage 4 Deckblatt'!A10&lt;&gt;"",'Anlage 4 Deckblatt'!A10,"")</f>
        <v>Thomas GmbH</v>
      </c>
      <c r="AJ4" s="757"/>
      <c r="AK4" s="757"/>
      <c r="AL4" s="757"/>
      <c r="AM4" s="757"/>
      <c r="AN4" s="758"/>
      <c r="AW4" s="906"/>
      <c r="AX4" s="905"/>
    </row>
    <row r="5" spans="1:50" ht="15" customHeight="1" x14ac:dyDescent="0.2">
      <c r="A5" s="744" t="str">
        <f>Sprachen!L77</f>
        <v>Report version</v>
      </c>
      <c r="B5" s="745"/>
      <c r="C5" s="745"/>
      <c r="D5" s="745"/>
      <c r="E5" s="745"/>
      <c r="F5" s="745"/>
      <c r="G5" s="746"/>
      <c r="H5" s="747" t="str">
        <f>IF('Anlage 4 Deckblatt'!H17&lt;&gt;"",'Anlage 4 Deckblatt'!H17,"")</f>
        <v/>
      </c>
      <c r="I5" s="748"/>
      <c r="J5" s="748"/>
      <c r="K5" s="748"/>
      <c r="L5" s="748"/>
      <c r="M5" s="748"/>
      <c r="N5" s="749"/>
      <c r="O5" s="750" t="str">
        <f>Sprachen!L197</f>
        <v>Delivery quantity</v>
      </c>
      <c r="P5" s="751"/>
      <c r="Q5" s="751"/>
      <c r="R5" s="751"/>
      <c r="S5" s="751"/>
      <c r="T5" s="751"/>
      <c r="U5" s="752"/>
      <c r="V5" s="753" t="str">
        <f>IF('Anlage 3 Selbstb. Produkt'!V5&lt;&gt;"",'Anlage 3 Selbstb. Produkt'!V5,"")</f>
        <v/>
      </c>
      <c r="W5" s="754"/>
      <c r="X5" s="754"/>
      <c r="Y5" s="754"/>
      <c r="Z5" s="754"/>
      <c r="AA5" s="755"/>
      <c r="AB5" s="741"/>
      <c r="AC5" s="742"/>
      <c r="AD5" s="742"/>
      <c r="AE5" s="742"/>
      <c r="AF5" s="742"/>
      <c r="AG5" s="742"/>
      <c r="AH5" s="743"/>
      <c r="AI5" s="759"/>
      <c r="AJ5" s="760"/>
      <c r="AK5" s="760"/>
      <c r="AL5" s="760"/>
      <c r="AM5" s="760"/>
      <c r="AN5" s="761"/>
      <c r="AW5" s="906"/>
      <c r="AX5" s="905"/>
    </row>
    <row r="6" spans="1:50" x14ac:dyDescent="0.2">
      <c r="A6" s="744" t="str">
        <f>Sprachen!L199</f>
        <v>Delivery location</v>
      </c>
      <c r="B6" s="745"/>
      <c r="C6" s="745"/>
      <c r="D6" s="745"/>
      <c r="E6" s="745"/>
      <c r="F6" s="745"/>
      <c r="G6" s="746"/>
      <c r="H6" s="747" t="str">
        <f>IF('Anlage 4 Deckblatt'!H18&lt;&gt;"",'Anlage 4 Deckblatt'!H18,"")</f>
        <v/>
      </c>
      <c r="I6" s="748"/>
      <c r="J6" s="748"/>
      <c r="K6" s="748"/>
      <c r="L6" s="748"/>
      <c r="M6" s="748"/>
      <c r="N6" s="749"/>
      <c r="O6" s="744" t="str">
        <f>Sprachen!L89</f>
        <v>Batch number</v>
      </c>
      <c r="P6" s="745"/>
      <c r="Q6" s="745"/>
      <c r="R6" s="745"/>
      <c r="S6" s="745"/>
      <c r="T6" s="745"/>
      <c r="U6" s="746"/>
      <c r="V6" s="753" t="str">
        <f>IF('Anlage 3 Selbstb. Produkt'!V6&lt;&gt;"",'Anlage 3 Selbstb. Produkt'!V6,"")</f>
        <v/>
      </c>
      <c r="W6" s="754"/>
      <c r="X6" s="754"/>
      <c r="Y6" s="754"/>
      <c r="Z6" s="754"/>
      <c r="AA6" s="755"/>
      <c r="AB6" s="744" t="str">
        <f>Sprachen!L87</f>
        <v>Order Number PPA samples</v>
      </c>
      <c r="AC6" s="745"/>
      <c r="AD6" s="745"/>
      <c r="AE6" s="745"/>
      <c r="AF6" s="745"/>
      <c r="AG6" s="745"/>
      <c r="AH6" s="746"/>
      <c r="AI6" s="747" t="str">
        <f>IF('Anlage 3 Selbstb. Produkt'!AI6&lt;&gt;"",'Anlage 3 Selbstb. Produkt'!AI6,"")</f>
        <v/>
      </c>
      <c r="AJ6" s="748"/>
      <c r="AK6" s="748"/>
      <c r="AL6" s="748"/>
      <c r="AM6" s="748"/>
      <c r="AN6" s="749"/>
      <c r="AW6" s="906"/>
      <c r="AX6" s="905"/>
    </row>
    <row r="7" spans="1:50" ht="15" thickBot="1" x14ac:dyDescent="0.25">
      <c r="A7" s="763" t="str">
        <f>Sprachen!L276</f>
        <v>Production location</v>
      </c>
      <c r="B7" s="764"/>
      <c r="C7" s="764"/>
      <c r="D7" s="764"/>
      <c r="E7" s="764"/>
      <c r="F7" s="764"/>
      <c r="G7" s="765"/>
      <c r="H7" s="766" t="str">
        <f>IF('Anlage 4 Deckblatt'!H19&lt;&gt;"",'Anlage 4 Deckblatt'!H19,"")</f>
        <v/>
      </c>
      <c r="I7" s="767"/>
      <c r="J7" s="767"/>
      <c r="K7" s="767"/>
      <c r="L7" s="767"/>
      <c r="M7" s="767"/>
      <c r="N7" s="768"/>
      <c r="O7" s="769" t="str">
        <f>Sprachen!L217</f>
        <v>Sample weight [kg]</v>
      </c>
      <c r="P7" s="770"/>
      <c r="Q7" s="770"/>
      <c r="R7" s="770"/>
      <c r="S7" s="770"/>
      <c r="T7" s="770"/>
      <c r="U7" s="771"/>
      <c r="V7" s="772" t="str">
        <f>IF('Anlage 3 Selbstb. Produkt'!V7&lt;&gt;"",'Anlage 3 Selbstb. Produkt'!V7,"")</f>
        <v/>
      </c>
      <c r="W7" s="773"/>
      <c r="X7" s="773"/>
      <c r="Y7" s="773"/>
      <c r="Z7" s="773"/>
      <c r="AA7" s="774"/>
      <c r="AB7" s="775" t="str">
        <f>Sprachen!L14</f>
        <v>Unloading point</v>
      </c>
      <c r="AC7" s="776"/>
      <c r="AD7" s="776"/>
      <c r="AE7" s="776"/>
      <c r="AF7" s="776"/>
      <c r="AG7" s="776"/>
      <c r="AH7" s="777"/>
      <c r="AI7" s="778" t="str">
        <f>IF('Anlage 3 Selbstb. Produkt'!AI7&lt;&gt;"",'Anlage 3 Selbstb. Produkt'!AI7,"")</f>
        <v/>
      </c>
      <c r="AJ7" s="779"/>
      <c r="AK7" s="779"/>
      <c r="AL7" s="779"/>
      <c r="AM7" s="779"/>
      <c r="AN7" s="780"/>
      <c r="AW7" s="906" t="s">
        <v>929</v>
      </c>
      <c r="AX7" s="905" t="str">
        <f>Sprachen!L358</f>
        <v>Agreed production quantity:
Production equipment refers to lines / equipments / machines / tools / jigs / cavities</v>
      </c>
    </row>
    <row r="8" spans="1:50" ht="15" thickTop="1" x14ac:dyDescent="0.2">
      <c r="A8" s="787" t="str">
        <f>Sprachen!L304</f>
        <v>Part Number</v>
      </c>
      <c r="B8" s="788"/>
      <c r="C8" s="788"/>
      <c r="D8" s="788"/>
      <c r="E8" s="788"/>
      <c r="F8" s="788"/>
      <c r="G8" s="789"/>
      <c r="H8" s="790" t="str">
        <f>IF('Anlage 4 Deckblatt'!H20&lt;&gt;"",'Anlage 4 Deckblatt'!H20,"")</f>
        <v/>
      </c>
      <c r="I8" s="791"/>
      <c r="J8" s="791"/>
      <c r="K8" s="791"/>
      <c r="L8" s="791"/>
      <c r="M8" s="791"/>
      <c r="N8" s="792"/>
      <c r="O8" s="793" t="str">
        <f>Sprachen!L166</f>
        <v>Hardware version</v>
      </c>
      <c r="P8" s="794"/>
      <c r="Q8" s="794"/>
      <c r="R8" s="794"/>
      <c r="S8" s="794"/>
      <c r="T8" s="794"/>
      <c r="U8" s="795"/>
      <c r="V8" s="796" t="str">
        <f>IF('Anlage 3 Selbstb. Produkt'!V8&lt;&gt;"",'Anlage 3 Selbstb. Produkt'!V8,"")</f>
        <v/>
      </c>
      <c r="W8" s="797"/>
      <c r="X8" s="797"/>
      <c r="Y8" s="797"/>
      <c r="Z8" s="797"/>
      <c r="AA8" s="798"/>
      <c r="AB8" s="799" t="str">
        <f>Sprachen!L304</f>
        <v>Part Number</v>
      </c>
      <c r="AC8" s="800"/>
      <c r="AD8" s="800"/>
      <c r="AE8" s="800"/>
      <c r="AF8" s="800"/>
      <c r="AG8" s="800"/>
      <c r="AH8" s="801"/>
      <c r="AI8" s="802" t="str">
        <f>IF('Anlage 4 Deckblatt'!AI20&lt;&gt;"",'Anlage 4 Deckblatt'!AI20,"")</f>
        <v/>
      </c>
      <c r="AJ8" s="803"/>
      <c r="AK8" s="803"/>
      <c r="AL8" s="803"/>
      <c r="AM8" s="803"/>
      <c r="AN8" s="804"/>
      <c r="AW8" s="906"/>
      <c r="AX8" s="905"/>
    </row>
    <row r="9" spans="1:50" x14ac:dyDescent="0.2">
      <c r="A9" s="744" t="str">
        <f>Sprachen!L65</f>
        <v>Name</v>
      </c>
      <c r="B9" s="745"/>
      <c r="C9" s="745"/>
      <c r="D9" s="745"/>
      <c r="E9" s="745"/>
      <c r="F9" s="745"/>
      <c r="G9" s="746"/>
      <c r="H9" s="747" t="str">
        <f>IF('Anlage 4 Deckblatt'!H21&lt;&gt;"",'Anlage 4 Deckblatt'!H21,"")</f>
        <v/>
      </c>
      <c r="I9" s="748"/>
      <c r="J9" s="748"/>
      <c r="K9" s="748"/>
      <c r="L9" s="748"/>
      <c r="M9" s="748"/>
      <c r="N9" s="749"/>
      <c r="O9" s="750" t="str">
        <f>Sprachen!L98</f>
        <v>Diagnosis status</v>
      </c>
      <c r="P9" s="751"/>
      <c r="Q9" s="751"/>
      <c r="R9" s="751"/>
      <c r="S9" s="751"/>
      <c r="T9" s="751"/>
      <c r="U9" s="752"/>
      <c r="V9" s="753" t="str">
        <f>IF('Anlage 3 Selbstb. Produkt'!V9&lt;&gt;"",'Anlage 3 Selbstb. Produkt'!V9,"")</f>
        <v/>
      </c>
      <c r="W9" s="754"/>
      <c r="X9" s="754"/>
      <c r="Y9" s="754"/>
      <c r="Z9" s="754"/>
      <c r="AA9" s="755"/>
      <c r="AB9" s="781" t="str">
        <f>Sprachen!L65</f>
        <v>Name</v>
      </c>
      <c r="AC9" s="782"/>
      <c r="AD9" s="782"/>
      <c r="AE9" s="782"/>
      <c r="AF9" s="782"/>
      <c r="AG9" s="782"/>
      <c r="AH9" s="783"/>
      <c r="AI9" s="784" t="str">
        <f>IF('Anlage 4 Deckblatt'!AI21&lt;&gt;"",'Anlage 4 Deckblatt'!AI21,"")</f>
        <v/>
      </c>
      <c r="AJ9" s="785"/>
      <c r="AK9" s="785"/>
      <c r="AL9" s="785"/>
      <c r="AM9" s="785"/>
      <c r="AN9" s="786"/>
      <c r="AW9" s="906"/>
      <c r="AX9" s="905"/>
    </row>
    <row r="10" spans="1:50" ht="15" thickBot="1" x14ac:dyDescent="0.25">
      <c r="A10" s="744" t="str">
        <f>Sprachen!L374</f>
        <v>Drawing number</v>
      </c>
      <c r="B10" s="745"/>
      <c r="C10" s="745"/>
      <c r="D10" s="745"/>
      <c r="E10" s="745"/>
      <c r="F10" s="745"/>
      <c r="G10" s="746"/>
      <c r="H10" s="747" t="str">
        <f>IF('Anlage 4 Deckblatt'!H22&lt;&gt;"",'Anlage 4 Deckblatt'!H22,"")</f>
        <v/>
      </c>
      <c r="I10" s="748"/>
      <c r="J10" s="748"/>
      <c r="K10" s="748"/>
      <c r="L10" s="748"/>
      <c r="M10" s="748"/>
      <c r="N10" s="749"/>
      <c r="O10" s="819" t="str">
        <f>Sprachen!L326</f>
        <v>Software version</v>
      </c>
      <c r="P10" s="820"/>
      <c r="Q10" s="820"/>
      <c r="R10" s="820"/>
      <c r="S10" s="820"/>
      <c r="T10" s="820"/>
      <c r="U10" s="821"/>
      <c r="V10" s="822" t="str">
        <f>IF('Anlage 3 Selbstb. Produkt'!V10&lt;&gt;"",'Anlage 3 Selbstb. Produkt'!V10,"")</f>
        <v/>
      </c>
      <c r="W10" s="823"/>
      <c r="X10" s="823"/>
      <c r="Y10" s="823"/>
      <c r="Z10" s="823"/>
      <c r="AA10" s="824"/>
      <c r="AB10" s="781" t="str">
        <f>Sprachen!L374</f>
        <v>Drawing number</v>
      </c>
      <c r="AC10" s="782"/>
      <c r="AD10" s="782"/>
      <c r="AE10" s="782"/>
      <c r="AF10" s="782"/>
      <c r="AG10" s="782"/>
      <c r="AH10" s="783"/>
      <c r="AI10" s="784" t="str">
        <f>IF('Anlage 4 Deckblatt'!AI22&lt;&gt;"",'Anlage 4 Deckblatt'!AI22,"")</f>
        <v/>
      </c>
      <c r="AJ10" s="785"/>
      <c r="AK10" s="785"/>
      <c r="AL10" s="785"/>
      <c r="AM10" s="785"/>
      <c r="AN10" s="786"/>
      <c r="AW10" s="906" t="s">
        <v>930</v>
      </c>
      <c r="AX10" s="905" t="str">
        <f>Sprachen!L261</f>
        <v>Only limited personnel available/qualified, no negative quality impacts expected:
- number and qualification still have to be optimized
- work and inspection instructions completely available</v>
      </c>
    </row>
    <row r="11" spans="1:50" ht="15" thickBot="1" x14ac:dyDescent="0.25">
      <c r="A11" s="805" t="str">
        <f>Sprachen!L361</f>
        <v>Version / Date</v>
      </c>
      <c r="B11" s="806"/>
      <c r="C11" s="806"/>
      <c r="D11" s="806"/>
      <c r="E11" s="806"/>
      <c r="F11" s="806"/>
      <c r="G11" s="807"/>
      <c r="H11" s="766" t="str">
        <f>IF('Anlage 4 Deckblatt'!H23&lt;&gt;"",'Anlage 4 Deckblatt'!H23,"")</f>
        <v/>
      </c>
      <c r="I11" s="767"/>
      <c r="J11" s="767"/>
      <c r="K11" s="767"/>
      <c r="L11" s="767"/>
      <c r="M11" s="767"/>
      <c r="N11" s="768"/>
      <c r="O11" s="808" t="str">
        <f>Sprachen!L177</f>
        <v>Identification/DUNS</v>
      </c>
      <c r="P11" s="809"/>
      <c r="Q11" s="809"/>
      <c r="R11" s="809"/>
      <c r="S11" s="809"/>
      <c r="T11" s="809"/>
      <c r="U11" s="810"/>
      <c r="V11" s="811" t="str">
        <f>IF('Anlage 2 PPF Abstimmung'!H11&lt;&gt;"",'Anlage 2 PPF Abstimmung'!H11,"")</f>
        <v/>
      </c>
      <c r="W11" s="812"/>
      <c r="X11" s="812"/>
      <c r="Y11" s="812"/>
      <c r="Z11" s="812"/>
      <c r="AA11" s="813"/>
      <c r="AB11" s="814" t="str">
        <f>Sprachen!L361</f>
        <v>Version / Date</v>
      </c>
      <c r="AC11" s="345"/>
      <c r="AD11" s="345"/>
      <c r="AE11" s="345"/>
      <c r="AF11" s="345"/>
      <c r="AG11" s="345"/>
      <c r="AH11" s="815"/>
      <c r="AI11" s="816" t="str">
        <f>IF('Anlage 4 Deckblatt'!AI23&lt;&gt;"",'Anlage 4 Deckblatt'!AI23,"")</f>
        <v/>
      </c>
      <c r="AJ11" s="817"/>
      <c r="AK11" s="817"/>
      <c r="AL11" s="817"/>
      <c r="AM11" s="817"/>
      <c r="AN11" s="818"/>
      <c r="AW11" s="906"/>
      <c r="AX11" s="905"/>
    </row>
    <row r="12" spans="1:50" ht="15.75" thickTop="1" thickBot="1" x14ac:dyDescent="0.25">
      <c r="A12" s="258" t="str">
        <f>IF('Anlage 4 Deckblatt'!A24:N24&lt;&gt;"",'Anlage 4 Deckblatt'!A24:N24,"")</f>
        <v>Bauteil mit besonderer Archivierungspflicht</v>
      </c>
      <c r="B12" s="259"/>
      <c r="C12" s="259"/>
      <c r="D12" s="259"/>
      <c r="E12" s="259"/>
      <c r="F12" s="259"/>
      <c r="G12" s="259"/>
      <c r="H12" s="259"/>
      <c r="I12" s="259"/>
      <c r="J12" s="259"/>
      <c r="K12" s="259"/>
      <c r="L12" s="259"/>
      <c r="M12" s="259"/>
      <c r="N12" s="260"/>
      <c r="O12" s="95"/>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7"/>
      <c r="AW12" s="906"/>
      <c r="AX12" s="905"/>
    </row>
    <row r="13" spans="1:50" s="22" customFormat="1" ht="50.25" customHeight="1" thickTop="1" thickBot="1" x14ac:dyDescent="0.25">
      <c r="A13" s="836" t="str">
        <f>Sprachen!L172</f>
        <v>Category</v>
      </c>
      <c r="B13" s="837"/>
      <c r="C13" s="838"/>
      <c r="D13" s="838"/>
      <c r="E13" s="838"/>
      <c r="F13" s="838"/>
      <c r="G13" s="839" t="str">
        <f>Sprachen!L6</f>
        <v>Requirements met</v>
      </c>
      <c r="H13" s="839"/>
      <c r="I13" s="839"/>
      <c r="J13" s="839"/>
      <c r="K13" s="839"/>
      <c r="L13" s="839"/>
      <c r="M13" s="839"/>
      <c r="N13" s="839"/>
      <c r="O13" s="840" t="str">
        <f>Sprachen!L7</f>
        <v>Requirements not fully met</v>
      </c>
      <c r="P13" s="840"/>
      <c r="Q13" s="840"/>
      <c r="R13" s="840"/>
      <c r="S13" s="840"/>
      <c r="T13" s="840"/>
      <c r="U13" s="840"/>
      <c r="V13" s="840"/>
      <c r="W13" s="841" t="str">
        <f>Sprachen!L8</f>
        <v>Requirements not met</v>
      </c>
      <c r="X13" s="841"/>
      <c r="Y13" s="841"/>
      <c r="Z13" s="841"/>
      <c r="AA13" s="841"/>
      <c r="AB13" s="841"/>
      <c r="AC13" s="841"/>
      <c r="AD13" s="841"/>
      <c r="AE13" s="842" t="str">
        <f>Sprachen!L240</f>
        <v>Not applicable</v>
      </c>
      <c r="AF13" s="843"/>
      <c r="AG13" s="844" t="str">
        <f>Sprachen!L63</f>
        <v>Remark/actions + date
(if not OK selected) (5)</v>
      </c>
      <c r="AH13" s="845"/>
      <c r="AI13" s="845"/>
      <c r="AJ13" s="845"/>
      <c r="AK13" s="845"/>
      <c r="AL13" s="845"/>
      <c r="AM13" s="845"/>
      <c r="AN13" s="846"/>
      <c r="AO13" s="21" t="s">
        <v>284</v>
      </c>
      <c r="AP13" s="21" t="s">
        <v>266</v>
      </c>
      <c r="AQ13" s="21" t="s">
        <v>544</v>
      </c>
      <c r="AR13" s="21" t="s">
        <v>392</v>
      </c>
      <c r="AS13" s="21"/>
      <c r="AV13" s="23"/>
      <c r="AW13" s="107" t="s">
        <v>931</v>
      </c>
      <c r="AX13" s="105" t="str">
        <f>Sprachen!L174</f>
        <v>Not enough qualified personnel available:
negative quality impacts possible
work and/or inspection instructions not completely available</v>
      </c>
    </row>
    <row r="14" spans="1:50" s="24" customFormat="1" ht="68.25" customHeight="1" thickBot="1" x14ac:dyDescent="0.25">
      <c r="A14" s="825" t="str">
        <f>Sprachen!L277</f>
        <v>Production location</v>
      </c>
      <c r="B14" s="826"/>
      <c r="C14" s="826"/>
      <c r="D14" s="826"/>
      <c r="E14" s="826"/>
      <c r="F14" s="827"/>
      <c r="G14" s="831" t="str">
        <f>Sprachen!L135</f>
        <v>Production at production location approved by the organization
(Production layout set up, linking between production equipment realized)</v>
      </c>
      <c r="H14" s="831"/>
      <c r="I14" s="831"/>
      <c r="J14" s="831"/>
      <c r="K14" s="831"/>
      <c r="L14" s="831"/>
      <c r="M14" s="831"/>
      <c r="N14" s="831"/>
      <c r="O14" s="831" t="str">
        <f>Sprachen!L136</f>
        <v>Production at production location not approved by the organization yet;
No negative quality impacts expected in series production</v>
      </c>
      <c r="P14" s="832"/>
      <c r="Q14" s="832"/>
      <c r="R14" s="832"/>
      <c r="S14" s="832"/>
      <c r="T14" s="832"/>
      <c r="U14" s="832"/>
      <c r="V14" s="832"/>
      <c r="W14" s="831" t="str">
        <f>Sprachen!L137</f>
        <v>Production not at production location;
Negative quality impacts possible</v>
      </c>
      <c r="X14" s="831"/>
      <c r="Y14" s="831"/>
      <c r="Z14" s="831"/>
      <c r="AA14" s="831"/>
      <c r="AB14" s="831"/>
      <c r="AC14" s="831"/>
      <c r="AD14" s="832"/>
      <c r="AE14" s="894"/>
      <c r="AF14" s="895"/>
      <c r="AG14" s="851"/>
      <c r="AH14" s="851"/>
      <c r="AI14" s="851"/>
      <c r="AJ14" s="851"/>
      <c r="AK14" s="851"/>
      <c r="AL14" s="851"/>
      <c r="AM14" s="851"/>
      <c r="AN14" s="852"/>
      <c r="AS14" s="25"/>
      <c r="AT14" s="26"/>
      <c r="AV14" s="27"/>
      <c r="AW14" s="108" t="s">
        <v>932</v>
      </c>
      <c r="AX14" s="106" t="str">
        <f>Sprachen!L379</f>
        <v>Input mandatory, if other evaluation then "Requirements met"</v>
      </c>
    </row>
    <row r="15" spans="1:50" s="24" customFormat="1" ht="14.1" customHeight="1" thickBot="1" x14ac:dyDescent="0.25">
      <c r="A15" s="896"/>
      <c r="B15" s="897"/>
      <c r="C15" s="897"/>
      <c r="D15" s="897"/>
      <c r="E15" s="897"/>
      <c r="F15" s="898"/>
      <c r="G15" s="833"/>
      <c r="H15" s="834"/>
      <c r="I15" s="834"/>
      <c r="J15" s="834"/>
      <c r="K15" s="834"/>
      <c r="L15" s="834"/>
      <c r="M15" s="834"/>
      <c r="N15" s="835"/>
      <c r="O15" s="833"/>
      <c r="P15" s="834"/>
      <c r="Q15" s="834"/>
      <c r="R15" s="834"/>
      <c r="S15" s="834"/>
      <c r="T15" s="834"/>
      <c r="U15" s="834"/>
      <c r="V15" s="835"/>
      <c r="W15" s="833"/>
      <c r="X15" s="834"/>
      <c r="Y15" s="834"/>
      <c r="Z15" s="834"/>
      <c r="AA15" s="834"/>
      <c r="AB15" s="834"/>
      <c r="AC15" s="834"/>
      <c r="AD15" s="835"/>
      <c r="AE15" s="849"/>
      <c r="AF15" s="850"/>
      <c r="AG15" s="853"/>
      <c r="AH15" s="853"/>
      <c r="AI15" s="853"/>
      <c r="AJ15" s="853"/>
      <c r="AK15" s="853"/>
      <c r="AL15" s="853"/>
      <c r="AM15" s="853"/>
      <c r="AN15" s="854"/>
      <c r="AO15" s="24" t="b">
        <f>G15="X"</f>
        <v>0</v>
      </c>
      <c r="AP15" s="24" t="b">
        <f>O15="X"</f>
        <v>0</v>
      </c>
      <c r="AQ15" s="24" t="b">
        <f>W15="X"</f>
        <v>0</v>
      </c>
      <c r="AR15" s="24" t="b">
        <f>AE15="X"</f>
        <v>0</v>
      </c>
      <c r="AS15" s="25">
        <f>COUNTIF(AO15:AR15,TRUE)</f>
        <v>0</v>
      </c>
      <c r="AT15" s="26"/>
      <c r="AV15" s="27"/>
      <c r="AW15" s="21"/>
    </row>
    <row r="16" spans="1:50" s="24" customFormat="1" ht="66.75" customHeight="1" x14ac:dyDescent="0.2">
      <c r="A16" s="861" t="str">
        <f>Sprachen!L371</f>
        <v>Tools</v>
      </c>
      <c r="B16" s="862"/>
      <c r="C16" s="862"/>
      <c r="D16" s="862"/>
      <c r="E16" s="862"/>
      <c r="F16" s="863"/>
      <c r="G16" s="864" t="str">
        <f>Sprachen!L316</f>
        <v>Series tool
accepted</v>
      </c>
      <c r="H16" s="864"/>
      <c r="I16" s="864"/>
      <c r="J16" s="864"/>
      <c r="K16" s="864"/>
      <c r="L16" s="864"/>
      <c r="M16" s="864"/>
      <c r="N16" s="865"/>
      <c r="O16" s="864" t="str">
        <f>Sprachen!L317</f>
        <v>Series tool / small series tool available, optimization(s) still necessary, but no negative quality impacts expected in series production</v>
      </c>
      <c r="P16" s="865"/>
      <c r="Q16" s="865"/>
      <c r="R16" s="865"/>
      <c r="S16" s="865"/>
      <c r="T16" s="865"/>
      <c r="U16" s="865"/>
      <c r="V16" s="865"/>
      <c r="W16" s="864" t="str">
        <f>Sprachen!L370</f>
        <v>Tool not ready for series production
negative quality impacts expected in series production</v>
      </c>
      <c r="X16" s="864"/>
      <c r="Y16" s="864"/>
      <c r="Z16" s="864"/>
      <c r="AA16" s="864"/>
      <c r="AB16" s="864"/>
      <c r="AC16" s="864"/>
      <c r="AD16" s="865"/>
      <c r="AE16" s="894"/>
      <c r="AF16" s="895"/>
      <c r="AG16" s="851"/>
      <c r="AH16" s="851"/>
      <c r="AI16" s="851"/>
      <c r="AJ16" s="851"/>
      <c r="AK16" s="851"/>
      <c r="AL16" s="851"/>
      <c r="AM16" s="851"/>
      <c r="AN16" s="852"/>
      <c r="AO16" s="28"/>
      <c r="AP16" s="29"/>
      <c r="AQ16" s="29"/>
      <c r="AR16" s="29"/>
      <c r="AS16" s="30"/>
      <c r="AT16" s="26"/>
      <c r="AU16" s="25"/>
      <c r="AV16" s="27"/>
      <c r="AW16" s="21"/>
    </row>
    <row r="17" spans="1:49" s="24" customFormat="1" ht="14.1" customHeight="1" thickBot="1" x14ac:dyDescent="0.25">
      <c r="A17" s="828"/>
      <c r="B17" s="829"/>
      <c r="C17" s="829"/>
      <c r="D17" s="829"/>
      <c r="E17" s="829"/>
      <c r="F17" s="830"/>
      <c r="G17" s="833"/>
      <c r="H17" s="834"/>
      <c r="I17" s="834"/>
      <c r="J17" s="834"/>
      <c r="K17" s="834"/>
      <c r="L17" s="834"/>
      <c r="M17" s="834"/>
      <c r="N17" s="835"/>
      <c r="O17" s="833"/>
      <c r="P17" s="834"/>
      <c r="Q17" s="834"/>
      <c r="R17" s="834"/>
      <c r="S17" s="834"/>
      <c r="T17" s="834"/>
      <c r="U17" s="834"/>
      <c r="V17" s="835"/>
      <c r="W17" s="833"/>
      <c r="X17" s="834"/>
      <c r="Y17" s="834"/>
      <c r="Z17" s="834"/>
      <c r="AA17" s="834"/>
      <c r="AB17" s="834"/>
      <c r="AC17" s="834"/>
      <c r="AD17" s="835"/>
      <c r="AE17" s="849"/>
      <c r="AF17" s="850"/>
      <c r="AG17" s="853"/>
      <c r="AH17" s="853"/>
      <c r="AI17" s="853"/>
      <c r="AJ17" s="853"/>
      <c r="AK17" s="853"/>
      <c r="AL17" s="853"/>
      <c r="AM17" s="853"/>
      <c r="AN17" s="854"/>
      <c r="AO17" s="24" t="b">
        <f>G17="X"</f>
        <v>0</v>
      </c>
      <c r="AP17" s="24" t="b">
        <f>O17="X"</f>
        <v>0</v>
      </c>
      <c r="AQ17" s="24" t="b">
        <f>W17="X"</f>
        <v>0</v>
      </c>
      <c r="AR17" s="24" t="b">
        <f>AE17="X"</f>
        <v>0</v>
      </c>
      <c r="AS17" s="25">
        <f>COUNTIF(AO17:AR17,TRUE)</f>
        <v>0</v>
      </c>
      <c r="AT17" s="35"/>
      <c r="AU17" s="25"/>
      <c r="AV17" s="31"/>
      <c r="AW17" s="21"/>
    </row>
    <row r="18" spans="1:49" s="24" customFormat="1" ht="51" customHeight="1" x14ac:dyDescent="0.2">
      <c r="A18" s="825" t="str">
        <f>Sprachen!L202</f>
        <v>Logistics *1</v>
      </c>
      <c r="B18" s="826"/>
      <c r="C18" s="826"/>
      <c r="D18" s="826"/>
      <c r="E18" s="826"/>
      <c r="F18" s="827"/>
      <c r="G18" s="831" t="str">
        <f>Sprachen!L149</f>
        <v>According to process sequence</v>
      </c>
      <c r="H18" s="831"/>
      <c r="I18" s="831"/>
      <c r="J18" s="831"/>
      <c r="K18" s="831"/>
      <c r="L18" s="831"/>
      <c r="M18" s="831"/>
      <c r="N18" s="832"/>
      <c r="O18" s="831" t="str">
        <f>Sprachen!L241</f>
        <v>Not according to process sequence but no negative quality impacts expected in series production</v>
      </c>
      <c r="P18" s="832"/>
      <c r="Q18" s="832"/>
      <c r="R18" s="832"/>
      <c r="S18" s="832"/>
      <c r="T18" s="832"/>
      <c r="U18" s="832"/>
      <c r="V18" s="832"/>
      <c r="W18" s="831" t="str">
        <f>Sprachen!L295</f>
        <v>Negative quality impacts possible</v>
      </c>
      <c r="X18" s="831"/>
      <c r="Y18" s="831"/>
      <c r="Z18" s="831"/>
      <c r="AA18" s="831"/>
      <c r="AB18" s="831"/>
      <c r="AC18" s="831"/>
      <c r="AD18" s="832"/>
      <c r="AE18" s="894"/>
      <c r="AF18" s="895"/>
      <c r="AG18" s="851"/>
      <c r="AH18" s="851"/>
      <c r="AI18" s="851"/>
      <c r="AJ18" s="851"/>
      <c r="AK18" s="851"/>
      <c r="AL18" s="851"/>
      <c r="AM18" s="851"/>
      <c r="AN18" s="852"/>
      <c r="AS18" s="25"/>
      <c r="AT18" s="26"/>
      <c r="AV18" s="27"/>
      <c r="AW18" s="21"/>
    </row>
    <row r="19" spans="1:49" s="24" customFormat="1" ht="14.1" customHeight="1" thickBot="1" x14ac:dyDescent="0.25">
      <c r="A19" s="896"/>
      <c r="B19" s="897"/>
      <c r="C19" s="897"/>
      <c r="D19" s="897"/>
      <c r="E19" s="897"/>
      <c r="F19" s="898"/>
      <c r="G19" s="833"/>
      <c r="H19" s="834"/>
      <c r="I19" s="834"/>
      <c r="J19" s="834"/>
      <c r="K19" s="834"/>
      <c r="L19" s="834"/>
      <c r="M19" s="834"/>
      <c r="N19" s="835"/>
      <c r="O19" s="833"/>
      <c r="P19" s="834"/>
      <c r="Q19" s="834"/>
      <c r="R19" s="834"/>
      <c r="S19" s="834"/>
      <c r="T19" s="834"/>
      <c r="U19" s="834"/>
      <c r="V19" s="835"/>
      <c r="W19" s="833"/>
      <c r="X19" s="834"/>
      <c r="Y19" s="834"/>
      <c r="Z19" s="834"/>
      <c r="AA19" s="834"/>
      <c r="AB19" s="834"/>
      <c r="AC19" s="834"/>
      <c r="AD19" s="835"/>
      <c r="AE19" s="849"/>
      <c r="AF19" s="850"/>
      <c r="AG19" s="853"/>
      <c r="AH19" s="853"/>
      <c r="AI19" s="853"/>
      <c r="AJ19" s="853"/>
      <c r="AK19" s="853"/>
      <c r="AL19" s="853"/>
      <c r="AM19" s="853"/>
      <c r="AN19" s="854"/>
      <c r="AO19" s="24" t="b">
        <f>G19="X"</f>
        <v>0</v>
      </c>
      <c r="AP19" s="24" t="b">
        <f>O19="X"</f>
        <v>0</v>
      </c>
      <c r="AQ19" s="24" t="b">
        <f>W19="X"</f>
        <v>0</v>
      </c>
      <c r="AR19" s="24" t="b">
        <f>AE19="X"</f>
        <v>0</v>
      </c>
      <c r="AS19" s="25">
        <f>COUNTIF(AO19:AR19,TRUE)</f>
        <v>0</v>
      </c>
      <c r="AT19" s="26"/>
      <c r="AV19" s="27"/>
      <c r="AW19" s="21"/>
    </row>
    <row r="20" spans="1:49" s="24" customFormat="1" ht="48.75" customHeight="1" x14ac:dyDescent="0.2">
      <c r="A20" s="825" t="str">
        <f>Sprachen!L81</f>
        <v>Special and agreed characteristics assured</v>
      </c>
      <c r="B20" s="826"/>
      <c r="C20" s="826"/>
      <c r="D20" s="826"/>
      <c r="E20" s="826"/>
      <c r="F20" s="827"/>
      <c r="G20" s="831" t="str">
        <f>Sprachen!L211</f>
        <v>Characteristics assured</v>
      </c>
      <c r="H20" s="831"/>
      <c r="I20" s="831"/>
      <c r="J20" s="831"/>
      <c r="K20" s="831"/>
      <c r="L20" s="831"/>
      <c r="M20" s="831"/>
      <c r="N20" s="832"/>
      <c r="O20" s="831" t="str">
        <f>Sprachen!L18</f>
        <v>Assurance not fully verified
additional measures installed
customer acceptance granted</v>
      </c>
      <c r="P20" s="832"/>
      <c r="Q20" s="832"/>
      <c r="R20" s="832"/>
      <c r="S20" s="832"/>
      <c r="T20" s="832"/>
      <c r="U20" s="832"/>
      <c r="V20" s="832"/>
      <c r="W20" s="831" t="str">
        <f>Sprachen!L17</f>
        <v xml:space="preserve">Assurance not fully verified </v>
      </c>
      <c r="X20" s="831"/>
      <c r="Y20" s="831"/>
      <c r="Z20" s="831"/>
      <c r="AA20" s="831"/>
      <c r="AB20" s="831"/>
      <c r="AC20" s="831"/>
      <c r="AD20" s="831"/>
      <c r="AE20" s="894"/>
      <c r="AF20" s="895"/>
      <c r="AG20" s="851"/>
      <c r="AH20" s="851"/>
      <c r="AI20" s="851"/>
      <c r="AJ20" s="851"/>
      <c r="AK20" s="851"/>
      <c r="AL20" s="851"/>
      <c r="AM20" s="851"/>
      <c r="AN20" s="852"/>
      <c r="AO20" s="28"/>
      <c r="AP20" s="29"/>
      <c r="AQ20" s="29"/>
      <c r="AR20" s="29"/>
      <c r="AS20" s="30"/>
      <c r="AT20" s="899"/>
      <c r="AU20" s="25"/>
      <c r="AV20" s="31"/>
      <c r="AW20" s="21"/>
    </row>
    <row r="21" spans="1:49" s="24" customFormat="1" ht="14.1" customHeight="1" thickBot="1" x14ac:dyDescent="0.25">
      <c r="A21" s="896"/>
      <c r="B21" s="897"/>
      <c r="C21" s="897"/>
      <c r="D21" s="897"/>
      <c r="E21" s="897"/>
      <c r="F21" s="898"/>
      <c r="G21" s="833"/>
      <c r="H21" s="834"/>
      <c r="I21" s="834"/>
      <c r="J21" s="834"/>
      <c r="K21" s="834"/>
      <c r="L21" s="834"/>
      <c r="M21" s="834"/>
      <c r="N21" s="835"/>
      <c r="O21" s="833"/>
      <c r="P21" s="834"/>
      <c r="Q21" s="834"/>
      <c r="R21" s="834"/>
      <c r="S21" s="834"/>
      <c r="T21" s="834"/>
      <c r="U21" s="834"/>
      <c r="V21" s="835"/>
      <c r="W21" s="833"/>
      <c r="X21" s="834"/>
      <c r="Y21" s="834"/>
      <c r="Z21" s="834"/>
      <c r="AA21" s="834"/>
      <c r="AB21" s="834"/>
      <c r="AC21" s="834"/>
      <c r="AD21" s="835"/>
      <c r="AE21" s="849"/>
      <c r="AF21" s="850"/>
      <c r="AG21" s="853"/>
      <c r="AH21" s="853"/>
      <c r="AI21" s="853"/>
      <c r="AJ21" s="853"/>
      <c r="AK21" s="853"/>
      <c r="AL21" s="853"/>
      <c r="AM21" s="853"/>
      <c r="AN21" s="854"/>
      <c r="AO21" s="24" t="b">
        <f>G21="X"</f>
        <v>0</v>
      </c>
      <c r="AP21" s="24" t="b">
        <f>O21="X"</f>
        <v>0</v>
      </c>
      <c r="AQ21" s="24" t="b">
        <f>W21="X"</f>
        <v>0</v>
      </c>
      <c r="AR21" s="24" t="b">
        <f>AE21="X"</f>
        <v>0</v>
      </c>
      <c r="AS21" s="25">
        <f>COUNTIF(AO21:AR21,TRUE)</f>
        <v>0</v>
      </c>
      <c r="AT21" s="900"/>
      <c r="AU21" s="25"/>
      <c r="AV21" s="31"/>
      <c r="AW21" s="21"/>
    </row>
    <row r="22" spans="1:49" s="24" customFormat="1" ht="39" customHeight="1" x14ac:dyDescent="0.2">
      <c r="A22" s="825" t="str">
        <f>Sprachen!L290</f>
        <v>Test equipment</v>
      </c>
      <c r="B22" s="826"/>
      <c r="C22" s="826"/>
      <c r="D22" s="826"/>
      <c r="E22" s="826"/>
      <c r="F22" s="827"/>
      <c r="G22" s="831" t="str">
        <f>Sprachen!L362</f>
        <v>Completely available / accepted
capability verified</v>
      </c>
      <c r="H22" s="831"/>
      <c r="I22" s="831"/>
      <c r="J22" s="831"/>
      <c r="K22" s="831"/>
      <c r="L22" s="831"/>
      <c r="M22" s="831"/>
      <c r="N22" s="832"/>
      <c r="O22" s="831" t="str">
        <f>Sprachen!L249</f>
        <v>Only partially available / accepted, suitable substitute test equipment available</v>
      </c>
      <c r="P22" s="832"/>
      <c r="Q22" s="832"/>
      <c r="R22" s="832"/>
      <c r="S22" s="832"/>
      <c r="T22" s="832"/>
      <c r="U22" s="832"/>
      <c r="V22" s="832"/>
      <c r="W22" s="831" t="str">
        <f>Sprachen!L246</f>
        <v>Not available / not accepted</v>
      </c>
      <c r="X22" s="831"/>
      <c r="Y22" s="831"/>
      <c r="Z22" s="831"/>
      <c r="AA22" s="831"/>
      <c r="AB22" s="831"/>
      <c r="AC22" s="831"/>
      <c r="AD22" s="832"/>
      <c r="AE22" s="894"/>
      <c r="AF22" s="895"/>
      <c r="AG22" s="851"/>
      <c r="AH22" s="851"/>
      <c r="AI22" s="851"/>
      <c r="AJ22" s="851"/>
      <c r="AK22" s="851"/>
      <c r="AL22" s="851"/>
      <c r="AM22" s="851"/>
      <c r="AN22" s="852"/>
      <c r="AO22" s="28"/>
      <c r="AP22" s="29"/>
      <c r="AQ22" s="29"/>
      <c r="AR22" s="29"/>
      <c r="AS22" s="30"/>
      <c r="AT22" s="900"/>
      <c r="AU22" s="32"/>
      <c r="AV22" s="33"/>
      <c r="AW22" s="21"/>
    </row>
    <row r="23" spans="1:49" s="24" customFormat="1" ht="14.1" customHeight="1" thickBot="1" x14ac:dyDescent="0.25">
      <c r="A23" s="896"/>
      <c r="B23" s="897"/>
      <c r="C23" s="897"/>
      <c r="D23" s="897"/>
      <c r="E23" s="897"/>
      <c r="F23" s="898"/>
      <c r="G23" s="833"/>
      <c r="H23" s="834"/>
      <c r="I23" s="834"/>
      <c r="J23" s="834"/>
      <c r="K23" s="834"/>
      <c r="L23" s="834"/>
      <c r="M23" s="834"/>
      <c r="N23" s="835"/>
      <c r="O23" s="833"/>
      <c r="P23" s="834"/>
      <c r="Q23" s="834"/>
      <c r="R23" s="834"/>
      <c r="S23" s="834"/>
      <c r="T23" s="834"/>
      <c r="U23" s="834"/>
      <c r="V23" s="835"/>
      <c r="W23" s="833"/>
      <c r="X23" s="834"/>
      <c r="Y23" s="834"/>
      <c r="Z23" s="834"/>
      <c r="AA23" s="834"/>
      <c r="AB23" s="834"/>
      <c r="AC23" s="834"/>
      <c r="AD23" s="835"/>
      <c r="AE23" s="849"/>
      <c r="AF23" s="850"/>
      <c r="AG23" s="853"/>
      <c r="AH23" s="853"/>
      <c r="AI23" s="853"/>
      <c r="AJ23" s="853"/>
      <c r="AK23" s="853"/>
      <c r="AL23" s="853"/>
      <c r="AM23" s="853"/>
      <c r="AN23" s="854"/>
      <c r="AO23" s="24" t="b">
        <f>G23="X"</f>
        <v>0</v>
      </c>
      <c r="AP23" s="24" t="b">
        <f>O23="X"</f>
        <v>0</v>
      </c>
      <c r="AQ23" s="24" t="b">
        <f>W23="X"</f>
        <v>0</v>
      </c>
      <c r="AR23" s="24" t="b">
        <f>AE23="X"</f>
        <v>0</v>
      </c>
      <c r="AS23" s="25">
        <f>COUNTIF(AO23:AR23,TRUE)</f>
        <v>0</v>
      </c>
      <c r="AT23" s="900"/>
      <c r="AU23" s="25"/>
      <c r="AV23" s="31"/>
      <c r="AW23" s="21"/>
    </row>
    <row r="24" spans="1:49" s="24" customFormat="1" ht="30.75" customHeight="1" x14ac:dyDescent="0.2">
      <c r="A24" s="825" t="str">
        <f>Sprachen!L357</f>
        <v>Agreed production quantity</v>
      </c>
      <c r="B24" s="826"/>
      <c r="C24" s="826"/>
      <c r="D24" s="826"/>
      <c r="E24" s="826"/>
      <c r="F24" s="827"/>
      <c r="G24" s="831" t="str">
        <f>Sprachen!L30</f>
        <v>All production facilities
accepted *2</v>
      </c>
      <c r="H24" s="831"/>
      <c r="I24" s="831"/>
      <c r="J24" s="831"/>
      <c r="K24" s="831"/>
      <c r="L24" s="831"/>
      <c r="M24" s="831"/>
      <c r="N24" s="832"/>
      <c r="O24" s="831" t="str">
        <f>Sprachen!L214</f>
        <v>At least one production unit accepted *2</v>
      </c>
      <c r="P24" s="832"/>
      <c r="Q24" s="832"/>
      <c r="R24" s="832"/>
      <c r="S24" s="832"/>
      <c r="T24" s="832"/>
      <c r="U24" s="832"/>
      <c r="V24" s="832"/>
      <c r="W24" s="831" t="str">
        <f>Sprachen!L273</f>
        <v>Production facilities not accepted *2</v>
      </c>
      <c r="X24" s="831"/>
      <c r="Y24" s="831"/>
      <c r="Z24" s="831"/>
      <c r="AA24" s="831"/>
      <c r="AB24" s="831"/>
      <c r="AC24" s="831"/>
      <c r="AD24" s="832"/>
      <c r="AE24" s="894"/>
      <c r="AF24" s="895"/>
      <c r="AG24" s="851"/>
      <c r="AH24" s="851"/>
      <c r="AI24" s="851"/>
      <c r="AJ24" s="851"/>
      <c r="AK24" s="851"/>
      <c r="AL24" s="851"/>
      <c r="AM24" s="851"/>
      <c r="AN24" s="852"/>
      <c r="AO24" s="28"/>
      <c r="AP24" s="29"/>
      <c r="AQ24" s="29"/>
      <c r="AR24" s="29"/>
      <c r="AS24" s="30"/>
      <c r="AT24" s="901"/>
      <c r="AU24" s="25"/>
      <c r="AV24" s="31"/>
      <c r="AW24" s="21"/>
    </row>
    <row r="25" spans="1:49" s="24" customFormat="1" ht="14.1" customHeight="1" thickBot="1" x14ac:dyDescent="0.25">
      <c r="A25" s="902"/>
      <c r="B25" s="903"/>
      <c r="C25" s="903"/>
      <c r="D25" s="903"/>
      <c r="E25" s="903"/>
      <c r="F25" s="904"/>
      <c r="G25" s="833"/>
      <c r="H25" s="834"/>
      <c r="I25" s="834"/>
      <c r="J25" s="834"/>
      <c r="K25" s="834"/>
      <c r="L25" s="834"/>
      <c r="M25" s="834"/>
      <c r="N25" s="835"/>
      <c r="O25" s="833"/>
      <c r="P25" s="834"/>
      <c r="Q25" s="834"/>
      <c r="R25" s="834"/>
      <c r="S25" s="834"/>
      <c r="T25" s="834"/>
      <c r="U25" s="834"/>
      <c r="V25" s="835"/>
      <c r="W25" s="833"/>
      <c r="X25" s="834"/>
      <c r="Y25" s="834"/>
      <c r="Z25" s="834"/>
      <c r="AA25" s="834"/>
      <c r="AB25" s="834"/>
      <c r="AC25" s="834"/>
      <c r="AD25" s="835"/>
      <c r="AE25" s="849"/>
      <c r="AF25" s="850"/>
      <c r="AG25" s="853"/>
      <c r="AH25" s="853"/>
      <c r="AI25" s="853"/>
      <c r="AJ25" s="853"/>
      <c r="AK25" s="853"/>
      <c r="AL25" s="853"/>
      <c r="AM25" s="853"/>
      <c r="AN25" s="854"/>
      <c r="AO25" s="24" t="b">
        <f>G25="X"</f>
        <v>0</v>
      </c>
      <c r="AP25" s="24" t="b">
        <f>O25="X"</f>
        <v>0</v>
      </c>
      <c r="AQ25" s="24" t="b">
        <f>W25="X"</f>
        <v>0</v>
      </c>
      <c r="AR25" s="24" t="b">
        <f>AE25="X"</f>
        <v>0</v>
      </c>
      <c r="AS25" s="25">
        <f>COUNTIF(AO25:AR25,TRUE)</f>
        <v>0</v>
      </c>
      <c r="AT25" s="35"/>
      <c r="AU25" s="25"/>
      <c r="AV25" s="31"/>
      <c r="AW25" s="21"/>
    </row>
    <row r="26" spans="1:49" s="24" customFormat="1" ht="29.25" customHeight="1" x14ac:dyDescent="0.2">
      <c r="A26" s="902"/>
      <c r="B26" s="903"/>
      <c r="C26" s="903"/>
      <c r="D26" s="903"/>
      <c r="E26" s="903"/>
      <c r="F26" s="904"/>
      <c r="G26" s="864" t="str">
        <f>Sprachen!L279</f>
        <v>Production quantity reached / verified</v>
      </c>
      <c r="H26" s="864"/>
      <c r="I26" s="864"/>
      <c r="J26" s="864"/>
      <c r="K26" s="864"/>
      <c r="L26" s="864"/>
      <c r="M26" s="864"/>
      <c r="N26" s="865"/>
      <c r="O26" s="864" t="str">
        <f>Sprachen!L278</f>
        <v>Production quantity permanently reachable with special measures</v>
      </c>
      <c r="P26" s="865"/>
      <c r="Q26" s="865"/>
      <c r="R26" s="865"/>
      <c r="S26" s="865"/>
      <c r="T26" s="865"/>
      <c r="U26" s="865"/>
      <c r="V26" s="865"/>
      <c r="W26" s="864" t="str">
        <f>Sprachen!L280</f>
        <v>Production quantity
not reachable with special measures</v>
      </c>
      <c r="X26" s="864"/>
      <c r="Y26" s="864"/>
      <c r="Z26" s="864"/>
      <c r="AA26" s="864"/>
      <c r="AB26" s="864"/>
      <c r="AC26" s="864"/>
      <c r="AD26" s="865"/>
      <c r="AE26" s="894"/>
      <c r="AF26" s="895"/>
      <c r="AG26" s="851"/>
      <c r="AH26" s="851"/>
      <c r="AI26" s="851"/>
      <c r="AJ26" s="851"/>
      <c r="AK26" s="851"/>
      <c r="AL26" s="851"/>
      <c r="AM26" s="851"/>
      <c r="AN26" s="852"/>
      <c r="AS26" s="25"/>
      <c r="AT26" s="26"/>
      <c r="AV26" s="27"/>
      <c r="AW26" s="21"/>
    </row>
    <row r="27" spans="1:49" s="24" customFormat="1" ht="14.1" customHeight="1" thickBot="1" x14ac:dyDescent="0.25">
      <c r="A27" s="896"/>
      <c r="B27" s="897"/>
      <c r="C27" s="897"/>
      <c r="D27" s="897"/>
      <c r="E27" s="897"/>
      <c r="F27" s="898"/>
      <c r="G27" s="833"/>
      <c r="H27" s="834"/>
      <c r="I27" s="834"/>
      <c r="J27" s="834"/>
      <c r="K27" s="834"/>
      <c r="L27" s="834"/>
      <c r="M27" s="834"/>
      <c r="N27" s="835"/>
      <c r="O27" s="833"/>
      <c r="P27" s="834"/>
      <c r="Q27" s="834"/>
      <c r="R27" s="834"/>
      <c r="S27" s="834"/>
      <c r="T27" s="834"/>
      <c r="U27" s="834"/>
      <c r="V27" s="835"/>
      <c r="W27" s="833"/>
      <c r="X27" s="834"/>
      <c r="Y27" s="834"/>
      <c r="Z27" s="834"/>
      <c r="AA27" s="834"/>
      <c r="AB27" s="834"/>
      <c r="AC27" s="834"/>
      <c r="AD27" s="835"/>
      <c r="AE27" s="849"/>
      <c r="AF27" s="850"/>
      <c r="AG27" s="853"/>
      <c r="AH27" s="853"/>
      <c r="AI27" s="853"/>
      <c r="AJ27" s="853"/>
      <c r="AK27" s="853"/>
      <c r="AL27" s="853"/>
      <c r="AM27" s="853"/>
      <c r="AN27" s="854"/>
      <c r="AO27" s="24" t="b">
        <f>G27="X"</f>
        <v>0</v>
      </c>
      <c r="AP27" s="24" t="b">
        <f>O27="X"</f>
        <v>0</v>
      </c>
      <c r="AQ27" s="24" t="b">
        <f>W27="X"</f>
        <v>0</v>
      </c>
      <c r="AR27" s="24" t="b">
        <f>AE27="X"</f>
        <v>0</v>
      </c>
      <c r="AS27" s="25">
        <f>COUNTIF(AO27:AR27,TRUE)</f>
        <v>0</v>
      </c>
      <c r="AT27" s="35"/>
      <c r="AU27" s="25"/>
      <c r="AV27" s="31"/>
      <c r="AW27" s="21"/>
    </row>
    <row r="28" spans="1:49" s="24" customFormat="1" ht="49.5" customHeight="1" x14ac:dyDescent="0.2">
      <c r="A28" s="902" t="str">
        <f>Sprachen!L259</f>
        <v>Human Resources</v>
      </c>
      <c r="B28" s="903"/>
      <c r="C28" s="903"/>
      <c r="D28" s="903"/>
      <c r="E28" s="903"/>
      <c r="F28" s="903"/>
      <c r="G28" s="831" t="str">
        <f>Sprachen!L128</f>
        <v>Required personnel available and trained work and test instructions complete</v>
      </c>
      <c r="H28" s="831"/>
      <c r="I28" s="831"/>
      <c r="J28" s="831"/>
      <c r="K28" s="831"/>
      <c r="L28" s="831"/>
      <c r="M28" s="831"/>
      <c r="N28" s="831"/>
      <c r="O28" s="831" t="str">
        <f>Sprachen!L260</f>
        <v>Only limited personnel available / trained, no negative quality impacts expected *3</v>
      </c>
      <c r="P28" s="831"/>
      <c r="Q28" s="831"/>
      <c r="R28" s="831"/>
      <c r="S28" s="831"/>
      <c r="T28" s="831"/>
      <c r="U28" s="831"/>
      <c r="V28" s="831"/>
      <c r="W28" s="831" t="str">
        <f>Sprachen!L173</f>
        <v>No trained personnel or not enough personnel available
negative quality impacts possible *4</v>
      </c>
      <c r="X28" s="831"/>
      <c r="Y28" s="831"/>
      <c r="Z28" s="831"/>
      <c r="AA28" s="831"/>
      <c r="AB28" s="831"/>
      <c r="AC28" s="831"/>
      <c r="AD28" s="831"/>
      <c r="AE28" s="894"/>
      <c r="AF28" s="895"/>
      <c r="AG28" s="851"/>
      <c r="AH28" s="851"/>
      <c r="AI28" s="851"/>
      <c r="AJ28" s="851"/>
      <c r="AK28" s="851"/>
      <c r="AL28" s="851"/>
      <c r="AM28" s="851"/>
      <c r="AN28" s="852"/>
      <c r="AS28" s="25"/>
      <c r="AT28" s="26"/>
      <c r="AV28" s="27"/>
      <c r="AW28" s="21"/>
    </row>
    <row r="29" spans="1:49" s="24" customFormat="1" ht="14.1" customHeight="1" thickBot="1" x14ac:dyDescent="0.25">
      <c r="A29" s="892"/>
      <c r="B29" s="893"/>
      <c r="C29" s="893"/>
      <c r="D29" s="893"/>
      <c r="E29" s="893"/>
      <c r="F29" s="893"/>
      <c r="G29" s="866"/>
      <c r="H29" s="867"/>
      <c r="I29" s="867"/>
      <c r="J29" s="867"/>
      <c r="K29" s="867"/>
      <c r="L29" s="867"/>
      <c r="M29" s="867"/>
      <c r="N29" s="868"/>
      <c r="O29" s="866"/>
      <c r="P29" s="867"/>
      <c r="Q29" s="867"/>
      <c r="R29" s="867"/>
      <c r="S29" s="867"/>
      <c r="T29" s="867"/>
      <c r="U29" s="867"/>
      <c r="V29" s="868"/>
      <c r="W29" s="866"/>
      <c r="X29" s="867"/>
      <c r="Y29" s="867"/>
      <c r="Z29" s="867"/>
      <c r="AA29" s="867"/>
      <c r="AB29" s="867"/>
      <c r="AC29" s="867"/>
      <c r="AD29" s="868"/>
      <c r="AE29" s="849"/>
      <c r="AF29" s="850"/>
      <c r="AG29" s="853"/>
      <c r="AH29" s="853"/>
      <c r="AI29" s="853"/>
      <c r="AJ29" s="853"/>
      <c r="AK29" s="853"/>
      <c r="AL29" s="853"/>
      <c r="AM29" s="853"/>
      <c r="AN29" s="854"/>
      <c r="AO29" s="24" t="b">
        <f>G29="X"</f>
        <v>0</v>
      </c>
      <c r="AP29" s="24" t="b">
        <f>O29="X"</f>
        <v>0</v>
      </c>
      <c r="AQ29" s="24" t="b">
        <f>W29="X"</f>
        <v>0</v>
      </c>
      <c r="AR29" s="24" t="b">
        <f>AE29="X"</f>
        <v>0</v>
      </c>
      <c r="AS29" s="25">
        <f>COUNTIF(AO29:AR29,TRUE)</f>
        <v>0</v>
      </c>
      <c r="AT29" s="35"/>
      <c r="AU29" s="25"/>
      <c r="AV29" s="31"/>
      <c r="AW29" s="21"/>
    </row>
    <row r="30" spans="1:49" s="1" customFormat="1" ht="20.25" thickTop="1" thickBot="1" x14ac:dyDescent="0.25">
      <c r="A30" s="880" t="str">
        <f>Sprachen!L311</f>
        <v>Self-assessment of organization</v>
      </c>
      <c r="B30" s="881"/>
      <c r="C30" s="882"/>
      <c r="D30" s="882"/>
      <c r="E30" s="882"/>
      <c r="F30" s="882"/>
      <c r="G30" s="882"/>
      <c r="H30" s="882"/>
      <c r="I30" s="882"/>
      <c r="J30" s="882"/>
      <c r="K30" s="882"/>
      <c r="L30" s="882"/>
      <c r="M30" s="882"/>
      <c r="N30" s="882"/>
      <c r="O30" s="882"/>
      <c r="P30" s="882"/>
      <c r="Q30" s="882"/>
      <c r="R30" s="882"/>
      <c r="S30" s="883" t="str">
        <f>IF(AND(AT30=8,AS30=0),IF(AQ30&gt;0,W13,IF(AP30&gt;0,O13,IF(AO30&gt;0,G13,""))),Sprachen!L9)</f>
        <v>Entry incorrect, please check</v>
      </c>
      <c r="T30" s="884"/>
      <c r="U30" s="884"/>
      <c r="V30" s="884"/>
      <c r="W30" s="884"/>
      <c r="X30" s="884"/>
      <c r="Y30" s="884"/>
      <c r="Z30" s="884"/>
      <c r="AA30" s="884"/>
      <c r="AB30" s="884"/>
      <c r="AC30" s="884"/>
      <c r="AD30" s="884"/>
      <c r="AE30" s="884"/>
      <c r="AF30" s="884"/>
      <c r="AG30" s="884"/>
      <c r="AH30" s="884"/>
      <c r="AI30" s="884"/>
      <c r="AJ30" s="884"/>
      <c r="AK30" s="884"/>
      <c r="AL30" s="884"/>
      <c r="AM30" s="884"/>
      <c r="AN30" s="885"/>
      <c r="AO30" s="1">
        <f>COUNTIF(AO14:AO29,TRUE)</f>
        <v>0</v>
      </c>
      <c r="AP30" s="1">
        <f>COUNTIF(AP14:AP29,TRUE)</f>
        <v>0</v>
      </c>
      <c r="AQ30" s="1">
        <f>COUNTIF(AQ14:AQ29,TRUE)</f>
        <v>0</v>
      </c>
      <c r="AR30" s="1">
        <f>COUNTIF(AR14:AR29,TRUE)</f>
        <v>0</v>
      </c>
      <c r="AS30" s="36">
        <f>COUNTIF(AS14:AS29,0)</f>
        <v>8</v>
      </c>
      <c r="AT30" s="1">
        <f>SUM(AO30:AR30)</f>
        <v>0</v>
      </c>
    </row>
    <row r="31" spans="1:49" ht="15.75" thickTop="1" thickBot="1" x14ac:dyDescent="0.25">
      <c r="A31" s="886" t="str">
        <f>Sprachen!L84</f>
        <v>Confirmation of organization</v>
      </c>
      <c r="B31" s="887"/>
      <c r="C31" s="887"/>
      <c r="D31" s="887"/>
      <c r="E31" s="887"/>
      <c r="F31" s="887"/>
      <c r="G31" s="887"/>
      <c r="H31" s="887"/>
      <c r="I31" s="887"/>
      <c r="J31" s="887"/>
      <c r="K31" s="887"/>
      <c r="L31" s="887"/>
      <c r="M31" s="887"/>
      <c r="N31" s="887"/>
      <c r="O31" s="887"/>
      <c r="P31" s="887"/>
      <c r="Q31" s="887"/>
      <c r="R31" s="887"/>
      <c r="S31" s="887"/>
      <c r="T31" s="887"/>
      <c r="U31" s="887"/>
      <c r="V31" s="887"/>
      <c r="W31" s="887"/>
      <c r="X31" s="887"/>
      <c r="Y31" s="887"/>
      <c r="Z31" s="887"/>
      <c r="AA31" s="887"/>
      <c r="AB31" s="887"/>
      <c r="AC31" s="887"/>
      <c r="AD31" s="887"/>
      <c r="AE31" s="887"/>
      <c r="AF31" s="887"/>
      <c r="AG31" s="887"/>
      <c r="AH31" s="887"/>
      <c r="AI31" s="887"/>
      <c r="AJ31" s="887"/>
      <c r="AK31" s="887"/>
      <c r="AL31" s="887"/>
      <c r="AM31" s="887"/>
      <c r="AN31" s="888"/>
    </row>
    <row r="32" spans="1:49" x14ac:dyDescent="0.2">
      <c r="A32" s="793" t="str">
        <f>Sprachen!L234</f>
        <v>Name</v>
      </c>
      <c r="B32" s="889"/>
      <c r="C32" s="794"/>
      <c r="D32" s="794"/>
      <c r="E32" s="794"/>
      <c r="F32" s="794"/>
      <c r="G32" s="794"/>
      <c r="H32" s="795"/>
      <c r="I32" s="697" t="str">
        <f>IF('Anlage 3 Selbstb. Produkt'!I28&lt;&gt;"",'Anlage 3 Selbstb. Produkt'!I28,"")</f>
        <v/>
      </c>
      <c r="J32" s="698"/>
      <c r="K32" s="698"/>
      <c r="L32" s="698"/>
      <c r="M32" s="698"/>
      <c r="N32" s="698"/>
      <c r="O32" s="698"/>
      <c r="P32" s="698"/>
      <c r="Q32" s="698"/>
      <c r="R32" s="698"/>
      <c r="S32" s="698"/>
      <c r="T32" s="698"/>
      <c r="U32" s="699"/>
      <c r="V32" s="890" t="str">
        <f>Sprachen!L61</f>
        <v>Remark</v>
      </c>
      <c r="W32" s="788"/>
      <c r="X32" s="788"/>
      <c r="Y32" s="788"/>
      <c r="Z32" s="789"/>
      <c r="AA32" s="637"/>
      <c r="AB32" s="637"/>
      <c r="AC32" s="637"/>
      <c r="AD32" s="637"/>
      <c r="AE32" s="637"/>
      <c r="AF32" s="637"/>
      <c r="AG32" s="637"/>
      <c r="AH32" s="637"/>
      <c r="AI32" s="637"/>
      <c r="AJ32" s="637"/>
      <c r="AK32" s="637"/>
      <c r="AL32" s="637"/>
      <c r="AM32" s="637"/>
      <c r="AN32" s="638"/>
    </row>
    <row r="33" spans="1:40" x14ac:dyDescent="0.2">
      <c r="A33" s="750" t="str">
        <f>Sprachen!L20</f>
        <v>Department</v>
      </c>
      <c r="B33" s="874"/>
      <c r="C33" s="751"/>
      <c r="D33" s="751"/>
      <c r="E33" s="751"/>
      <c r="F33" s="751"/>
      <c r="G33" s="751"/>
      <c r="H33" s="752"/>
      <c r="I33" s="274" t="str">
        <f>IF('Anlage 3 Selbstb. Produkt'!I29&lt;&gt;"",'Anlage 3 Selbstb. Produkt'!I29,"")</f>
        <v/>
      </c>
      <c r="J33" s="275"/>
      <c r="K33" s="275"/>
      <c r="L33" s="275"/>
      <c r="M33" s="275"/>
      <c r="N33" s="275"/>
      <c r="O33" s="275"/>
      <c r="P33" s="275"/>
      <c r="Q33" s="275"/>
      <c r="R33" s="275"/>
      <c r="S33" s="275"/>
      <c r="T33" s="275"/>
      <c r="U33" s="277"/>
      <c r="V33" s="891"/>
      <c r="W33" s="745"/>
      <c r="X33" s="745"/>
      <c r="Y33" s="745"/>
      <c r="Z33" s="746"/>
      <c r="AA33" s="639"/>
      <c r="AB33" s="639"/>
      <c r="AC33" s="639"/>
      <c r="AD33" s="639"/>
      <c r="AE33" s="639"/>
      <c r="AF33" s="639"/>
      <c r="AG33" s="639"/>
      <c r="AH33" s="639"/>
      <c r="AI33" s="639"/>
      <c r="AJ33" s="639"/>
      <c r="AK33" s="639"/>
      <c r="AL33" s="639"/>
      <c r="AM33" s="639"/>
      <c r="AN33" s="640"/>
    </row>
    <row r="34" spans="1:40" x14ac:dyDescent="0.2">
      <c r="A34" s="750" t="str">
        <f>Sprachen!L343</f>
        <v>Telephone</v>
      </c>
      <c r="B34" s="874"/>
      <c r="C34" s="751"/>
      <c r="D34" s="751"/>
      <c r="E34" s="751"/>
      <c r="F34" s="751"/>
      <c r="G34" s="751"/>
      <c r="H34" s="752"/>
      <c r="I34" s="274" t="str">
        <f>IF('Anlage 3 Selbstb. Produkt'!I30&lt;&gt;"",'Anlage 3 Selbstb. Produkt'!I30,"")</f>
        <v/>
      </c>
      <c r="J34" s="275"/>
      <c r="K34" s="275"/>
      <c r="L34" s="275"/>
      <c r="M34" s="275"/>
      <c r="N34" s="275"/>
      <c r="O34" s="275"/>
      <c r="P34" s="275"/>
      <c r="Q34" s="275"/>
      <c r="R34" s="275"/>
      <c r="S34" s="275"/>
      <c r="T34" s="275"/>
      <c r="U34" s="277"/>
      <c r="V34" s="891"/>
      <c r="W34" s="745"/>
      <c r="X34" s="745"/>
      <c r="Y34" s="745"/>
      <c r="Z34" s="746"/>
      <c r="AA34" s="639"/>
      <c r="AB34" s="639"/>
      <c r="AC34" s="639"/>
      <c r="AD34" s="639"/>
      <c r="AE34" s="639"/>
      <c r="AF34" s="639"/>
      <c r="AG34" s="639"/>
      <c r="AH34" s="639"/>
      <c r="AI34" s="639"/>
      <c r="AJ34" s="639"/>
      <c r="AK34" s="639"/>
      <c r="AL34" s="639"/>
      <c r="AM34" s="639"/>
      <c r="AN34" s="640"/>
    </row>
    <row r="35" spans="1:40" x14ac:dyDescent="0.2">
      <c r="A35" s="750" t="str">
        <f>Sprachen!L119</f>
        <v>E-mail/Fax</v>
      </c>
      <c r="B35" s="874"/>
      <c r="C35" s="751"/>
      <c r="D35" s="751"/>
      <c r="E35" s="751"/>
      <c r="F35" s="751"/>
      <c r="G35" s="751"/>
      <c r="H35" s="752"/>
      <c r="I35" s="274" t="str">
        <f>IF('Anlage 3 Selbstb. Produkt'!I31&lt;&gt;"",'Anlage 3 Selbstb. Produkt'!I31,"")</f>
        <v/>
      </c>
      <c r="J35" s="275"/>
      <c r="K35" s="275"/>
      <c r="L35" s="275"/>
      <c r="M35" s="275"/>
      <c r="N35" s="275"/>
      <c r="O35" s="275"/>
      <c r="P35" s="275"/>
      <c r="Q35" s="275"/>
      <c r="R35" s="275"/>
      <c r="S35" s="275"/>
      <c r="T35" s="275"/>
      <c r="U35" s="277"/>
      <c r="V35" s="891"/>
      <c r="W35" s="745"/>
      <c r="X35" s="745"/>
      <c r="Y35" s="745"/>
      <c r="Z35" s="746"/>
      <c r="AA35" s="641"/>
      <c r="AB35" s="641"/>
      <c r="AC35" s="641"/>
      <c r="AD35" s="641"/>
      <c r="AE35" s="641"/>
      <c r="AF35" s="641"/>
      <c r="AG35" s="641"/>
      <c r="AH35" s="641"/>
      <c r="AI35" s="641"/>
      <c r="AJ35" s="641"/>
      <c r="AK35" s="641"/>
      <c r="AL35" s="641"/>
      <c r="AM35" s="641"/>
      <c r="AN35" s="642"/>
    </row>
    <row r="36" spans="1:40" ht="30" customHeight="1" thickBot="1" x14ac:dyDescent="0.25">
      <c r="A36" s="875" t="str">
        <f>Sprachen!L91</f>
        <v>Date</v>
      </c>
      <c r="B36" s="876"/>
      <c r="C36" s="877"/>
      <c r="D36" s="877"/>
      <c r="E36" s="877"/>
      <c r="F36" s="877"/>
      <c r="G36" s="877"/>
      <c r="H36" s="878"/>
      <c r="I36" s="683" t="str">
        <f>IF('Anlage 3 Selbstb. Produkt'!I32&lt;&gt;"",'Anlage 3 Selbstb. Produkt'!I32,"")</f>
        <v/>
      </c>
      <c r="J36" s="710"/>
      <c r="K36" s="710"/>
      <c r="L36" s="710"/>
      <c r="M36" s="710"/>
      <c r="N36" s="710"/>
      <c r="O36" s="710"/>
      <c r="P36" s="710"/>
      <c r="Q36" s="710"/>
      <c r="R36" s="710"/>
      <c r="S36" s="710"/>
      <c r="T36" s="710"/>
      <c r="U36" s="711"/>
      <c r="V36" s="879" t="str">
        <f>Sprachen!L348</f>
        <v>Signature</v>
      </c>
      <c r="W36" s="806"/>
      <c r="X36" s="806"/>
      <c r="Y36" s="806"/>
      <c r="Z36" s="807"/>
      <c r="AA36" s="670"/>
      <c r="AB36" s="670"/>
      <c r="AC36" s="670"/>
      <c r="AD36" s="670"/>
      <c r="AE36" s="670"/>
      <c r="AF36" s="670"/>
      <c r="AG36" s="670"/>
      <c r="AH36" s="670"/>
      <c r="AI36" s="670"/>
      <c r="AJ36" s="670"/>
      <c r="AK36" s="670"/>
      <c r="AL36" s="670"/>
      <c r="AM36" s="670"/>
      <c r="AN36" s="671"/>
    </row>
    <row r="37" spans="1:40" ht="15.75" thickTop="1" x14ac:dyDescent="0.2">
      <c r="A37" s="109"/>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row>
  </sheetData>
  <mergeCells count="163">
    <mergeCell ref="A36:H36"/>
    <mergeCell ref="I36:U36"/>
    <mergeCell ref="V36:Z36"/>
    <mergeCell ref="AA36:AN36"/>
    <mergeCell ref="AX2:AX6"/>
    <mergeCell ref="AW2:AW6"/>
    <mergeCell ref="AX7:AX9"/>
    <mergeCell ref="AW7:AW9"/>
    <mergeCell ref="AX10:AX12"/>
    <mergeCell ref="AW10:AW12"/>
    <mergeCell ref="A30:R30"/>
    <mergeCell ref="S30:AN30"/>
    <mergeCell ref="A31:AN31"/>
    <mergeCell ref="A32:H32"/>
    <mergeCell ref="I32:U32"/>
    <mergeCell ref="V32:Z35"/>
    <mergeCell ref="AA32:AN35"/>
    <mergeCell ref="A33:H33"/>
    <mergeCell ref="I33:U33"/>
    <mergeCell ref="A34:H34"/>
    <mergeCell ref="I34:U34"/>
    <mergeCell ref="A35:H35"/>
    <mergeCell ref="I35:U35"/>
    <mergeCell ref="A28:F29"/>
    <mergeCell ref="G28:N28"/>
    <mergeCell ref="O28:V28"/>
    <mergeCell ref="W28:AD28"/>
    <mergeCell ref="AE28:AF28"/>
    <mergeCell ref="AG28:AN29"/>
    <mergeCell ref="G29:N29"/>
    <mergeCell ref="O29:V29"/>
    <mergeCell ref="W29:AD29"/>
    <mergeCell ref="AE29:AF29"/>
    <mergeCell ref="A24:F27"/>
    <mergeCell ref="G24:N24"/>
    <mergeCell ref="O24:V24"/>
    <mergeCell ref="W24:AD24"/>
    <mergeCell ref="AE24:AF24"/>
    <mergeCell ref="AG24:AN25"/>
    <mergeCell ref="G25:N25"/>
    <mergeCell ref="O25:V25"/>
    <mergeCell ref="W25:AD25"/>
    <mergeCell ref="AE25:AF25"/>
    <mergeCell ref="G26:N26"/>
    <mergeCell ref="O26:V26"/>
    <mergeCell ref="W26:AD26"/>
    <mergeCell ref="AE26:AF26"/>
    <mergeCell ref="AG26:AN27"/>
    <mergeCell ref="G27:N27"/>
    <mergeCell ref="O27:V27"/>
    <mergeCell ref="W27:AD27"/>
    <mergeCell ref="AE27:AF27"/>
    <mergeCell ref="A22:F23"/>
    <mergeCell ref="G22:N22"/>
    <mergeCell ref="O22:V22"/>
    <mergeCell ref="W22:AD22"/>
    <mergeCell ref="AE22:AF22"/>
    <mergeCell ref="AG22:AN23"/>
    <mergeCell ref="G23:N23"/>
    <mergeCell ref="O23:V23"/>
    <mergeCell ref="W23:AD23"/>
    <mergeCell ref="AE23:AF23"/>
    <mergeCell ref="AT20:AT24"/>
    <mergeCell ref="G21:N21"/>
    <mergeCell ref="O21:V21"/>
    <mergeCell ref="W21:AD21"/>
    <mergeCell ref="AE21:AF21"/>
    <mergeCell ref="AG18:AN19"/>
    <mergeCell ref="G19:N19"/>
    <mergeCell ref="O19:V19"/>
    <mergeCell ref="W19:AD19"/>
    <mergeCell ref="AE19:AF19"/>
    <mergeCell ref="A20:F21"/>
    <mergeCell ref="G20:N20"/>
    <mergeCell ref="O20:V20"/>
    <mergeCell ref="W20:AD20"/>
    <mergeCell ref="AE20:AF20"/>
    <mergeCell ref="AG16:AN17"/>
    <mergeCell ref="G17:N17"/>
    <mergeCell ref="O17:V17"/>
    <mergeCell ref="W17:AD17"/>
    <mergeCell ref="AE17:AF17"/>
    <mergeCell ref="A18:F19"/>
    <mergeCell ref="G18:N18"/>
    <mergeCell ref="O18:V18"/>
    <mergeCell ref="W18:AD18"/>
    <mergeCell ref="AE18:AF18"/>
    <mergeCell ref="AG20:AN21"/>
    <mergeCell ref="AE15:AF15"/>
    <mergeCell ref="A16:F17"/>
    <mergeCell ref="G16:N16"/>
    <mergeCell ref="O16:V16"/>
    <mergeCell ref="W16:AD16"/>
    <mergeCell ref="AE16:AF16"/>
    <mergeCell ref="AG13:AN13"/>
    <mergeCell ref="A14:F15"/>
    <mergeCell ref="G14:N14"/>
    <mergeCell ref="O14:V14"/>
    <mergeCell ref="W14:AD14"/>
    <mergeCell ref="AE14:AF14"/>
    <mergeCell ref="AG14:AN15"/>
    <mergeCell ref="G15:N15"/>
    <mergeCell ref="O15:V15"/>
    <mergeCell ref="W15:AD15"/>
    <mergeCell ref="A12:N12"/>
    <mergeCell ref="A13:F13"/>
    <mergeCell ref="G13:N13"/>
    <mergeCell ref="O13:V13"/>
    <mergeCell ref="W13:AD13"/>
    <mergeCell ref="AE13:AF13"/>
    <mergeCell ref="A11:G11"/>
    <mergeCell ref="H11:N11"/>
    <mergeCell ref="O11:U11"/>
    <mergeCell ref="V11:AA11"/>
    <mergeCell ref="AB11:AH11"/>
    <mergeCell ref="AI11:AN11"/>
    <mergeCell ref="A10:G10"/>
    <mergeCell ref="H10:N10"/>
    <mergeCell ref="O10:U10"/>
    <mergeCell ref="V10:AA10"/>
    <mergeCell ref="AB10:AH10"/>
    <mergeCell ref="AI10:AN10"/>
    <mergeCell ref="A9:G9"/>
    <mergeCell ref="H9:N9"/>
    <mergeCell ref="O9:U9"/>
    <mergeCell ref="V9:AA9"/>
    <mergeCell ref="AB9:AH9"/>
    <mergeCell ref="AI9:AN9"/>
    <mergeCell ref="A8:G8"/>
    <mergeCell ref="H8:N8"/>
    <mergeCell ref="O8:U8"/>
    <mergeCell ref="V8:AA8"/>
    <mergeCell ref="AB8:AH8"/>
    <mergeCell ref="AI8:AN8"/>
    <mergeCell ref="A7:G7"/>
    <mergeCell ref="H7:N7"/>
    <mergeCell ref="O7:U7"/>
    <mergeCell ref="V7:AA7"/>
    <mergeCell ref="AB7:AH7"/>
    <mergeCell ref="AI7:AN7"/>
    <mergeCell ref="A1:M2"/>
    <mergeCell ref="N2:T2"/>
    <mergeCell ref="U2:AN2"/>
    <mergeCell ref="A3:N3"/>
    <mergeCell ref="O3:AA3"/>
    <mergeCell ref="AB3:AN3"/>
    <mergeCell ref="A6:G6"/>
    <mergeCell ref="H6:N6"/>
    <mergeCell ref="O6:U6"/>
    <mergeCell ref="V6:AA6"/>
    <mergeCell ref="AB6:AH6"/>
    <mergeCell ref="AI6:AN6"/>
    <mergeCell ref="A4:G4"/>
    <mergeCell ref="H4:N4"/>
    <mergeCell ref="O4:U4"/>
    <mergeCell ref="V4:AA4"/>
    <mergeCell ref="AB4:AH5"/>
    <mergeCell ref="A5:G5"/>
    <mergeCell ref="H5:N5"/>
    <mergeCell ref="O5:U5"/>
    <mergeCell ref="V5:AA5"/>
    <mergeCell ref="AI4:AN5"/>
    <mergeCell ref="N1:AN1"/>
  </mergeCells>
  <conditionalFormatting sqref="G17:AD17">
    <cfRule type="expression" dxfId="496" priority="53">
      <formula>$AS$17=0</formula>
    </cfRule>
    <cfRule type="expression" dxfId="495" priority="54">
      <formula>G$17=""</formula>
    </cfRule>
    <cfRule type="expression" dxfId="494" priority="52">
      <formula>$AS$17=1</formula>
    </cfRule>
    <cfRule type="expression" dxfId="493" priority="51">
      <formula>$AS$17&gt;1</formula>
    </cfRule>
  </conditionalFormatting>
  <conditionalFormatting sqref="G19:AD19">
    <cfRule type="expression" dxfId="492" priority="81">
      <formula>G$19=""</formula>
    </cfRule>
    <cfRule type="expression" dxfId="491" priority="80">
      <formula>$AS$19=0</formula>
    </cfRule>
    <cfRule type="expression" dxfId="490" priority="79">
      <formula>$AS$19=1</formula>
    </cfRule>
    <cfRule type="expression" dxfId="489" priority="71">
      <formula>$AS$19&gt;1</formula>
    </cfRule>
  </conditionalFormatting>
  <conditionalFormatting sqref="G21:AD21">
    <cfRule type="expression" dxfId="488" priority="78">
      <formula>G$21=""</formula>
    </cfRule>
    <cfRule type="expression" dxfId="487" priority="77">
      <formula>$AS$21=0</formula>
    </cfRule>
    <cfRule type="expression" dxfId="486" priority="76">
      <formula>$AS$21=1</formula>
    </cfRule>
    <cfRule type="expression" dxfId="485" priority="70">
      <formula>$AS$21&gt;1</formula>
    </cfRule>
  </conditionalFormatting>
  <conditionalFormatting sqref="G23:AD23">
    <cfRule type="expression" dxfId="484" priority="75">
      <formula>G$23=""</formula>
    </cfRule>
    <cfRule type="expression" dxfId="483" priority="69">
      <formula>$AS$23&gt;1</formula>
    </cfRule>
    <cfRule type="expression" dxfId="482" priority="73">
      <formula>$AS$23=1</formula>
    </cfRule>
    <cfRule type="expression" dxfId="481" priority="74">
      <formula>$AS$23=0</formula>
    </cfRule>
  </conditionalFormatting>
  <conditionalFormatting sqref="G25:AD25">
    <cfRule type="expression" dxfId="480" priority="68">
      <formula>G$25=""</formula>
    </cfRule>
    <cfRule type="expression" dxfId="479" priority="66">
      <formula>$AS$25=1</formula>
    </cfRule>
    <cfRule type="expression" dxfId="478" priority="65">
      <formula>$AS$25&gt;1</formula>
    </cfRule>
    <cfRule type="expression" dxfId="477" priority="67">
      <formula>$AS$25=0</formula>
    </cfRule>
  </conditionalFormatting>
  <conditionalFormatting sqref="G27:AD27">
    <cfRule type="expression" dxfId="476" priority="64">
      <formula>G$27=""</formula>
    </cfRule>
    <cfRule type="expression" dxfId="475" priority="63">
      <formula>$AS$27=0</formula>
    </cfRule>
    <cfRule type="expression" dxfId="474" priority="62">
      <formula>$AS$27=1</formula>
    </cfRule>
    <cfRule type="expression" dxfId="473" priority="61">
      <formula>$AS$27&gt;1</formula>
    </cfRule>
  </conditionalFormatting>
  <conditionalFormatting sqref="G29:AD29">
    <cfRule type="expression" dxfId="472" priority="57">
      <formula>$AS$29&gt;1</formula>
    </cfRule>
    <cfRule type="expression" dxfId="471" priority="58">
      <formula>$AS$29=1</formula>
    </cfRule>
    <cfRule type="expression" dxfId="470" priority="60">
      <formula>G$29=""</formula>
    </cfRule>
    <cfRule type="expression" dxfId="469" priority="59">
      <formula>$AS$29=0</formula>
    </cfRule>
  </conditionalFormatting>
  <conditionalFormatting sqref="G15:AE15">
    <cfRule type="expression" dxfId="468" priority="84">
      <formula>G$15=""</formula>
    </cfRule>
    <cfRule type="expression" dxfId="467" priority="83">
      <formula>$AS$15=0</formula>
    </cfRule>
    <cfRule type="expression" dxfId="466" priority="82">
      <formula>$AS$15=1</formula>
    </cfRule>
    <cfRule type="expression" dxfId="465" priority="72">
      <formula>$AS15&gt;1</formula>
    </cfRule>
  </conditionalFormatting>
  <conditionalFormatting sqref="H4:H11">
    <cfRule type="expression" dxfId="464" priority="86">
      <formula>$H4=""</formula>
    </cfRule>
    <cfRule type="expression" dxfId="463" priority="85">
      <formula>$H4&lt;&gt;""</formula>
    </cfRule>
  </conditionalFormatting>
  <conditionalFormatting sqref="I32:I36">
    <cfRule type="expression" dxfId="462" priority="92">
      <formula>$I32=""</formula>
    </cfRule>
    <cfRule type="expression" dxfId="461" priority="91">
      <formula>$I32&lt;&gt;""</formula>
    </cfRule>
  </conditionalFormatting>
  <conditionalFormatting sqref="U2:AN2">
    <cfRule type="expression" dxfId="457" priority="90">
      <formula>$U$2=""</formula>
    </cfRule>
    <cfRule type="expression" dxfId="456" priority="89">
      <formula>$U$2&lt;&gt;""</formula>
    </cfRule>
  </conditionalFormatting>
  <conditionalFormatting sqref="V4:AA11">
    <cfRule type="expression" dxfId="455" priority="8">
      <formula>$V4=""</formula>
    </cfRule>
    <cfRule type="expression" dxfId="454" priority="7">
      <formula>$V4&lt;&gt;""</formula>
    </cfRule>
  </conditionalFormatting>
  <conditionalFormatting sqref="AA32:AA36">
    <cfRule type="expression" dxfId="453" priority="93">
      <formula>$AA32&lt;&gt;""</formula>
    </cfRule>
    <cfRule type="expression" dxfId="452" priority="94">
      <formula>$AA32=""</formula>
    </cfRule>
  </conditionalFormatting>
  <conditionalFormatting sqref="AE17">
    <cfRule type="expression" dxfId="451" priority="48">
      <formula>$AS$15=1</formula>
    </cfRule>
    <cfRule type="expression" dxfId="450" priority="50">
      <formula>AE$15=""</formula>
    </cfRule>
    <cfRule type="expression" dxfId="449" priority="49">
      <formula>$AS$15=0</formula>
    </cfRule>
    <cfRule type="expression" dxfId="448" priority="47">
      <formula>$AS17&gt;1</formula>
    </cfRule>
  </conditionalFormatting>
  <conditionalFormatting sqref="AE19">
    <cfRule type="expression" dxfId="447" priority="44">
      <formula>AE$15=""</formula>
    </cfRule>
    <cfRule type="expression" dxfId="446" priority="43">
      <formula>$AS$15=0</formula>
    </cfRule>
    <cfRule type="expression" dxfId="445" priority="42">
      <formula>$AS$15=1</formula>
    </cfRule>
    <cfRule type="expression" dxfId="444" priority="41">
      <formula>$AS19&gt;1</formula>
    </cfRule>
  </conditionalFormatting>
  <conditionalFormatting sqref="AE21">
    <cfRule type="expression" dxfId="443" priority="38">
      <formula>AE$15=""</formula>
    </cfRule>
    <cfRule type="expression" dxfId="442" priority="37">
      <formula>$AS$15=0</formula>
    </cfRule>
    <cfRule type="expression" dxfId="441" priority="36">
      <formula>$AS$15=1</formula>
    </cfRule>
    <cfRule type="expression" dxfId="440" priority="35">
      <formula>$AS21&gt;1</formula>
    </cfRule>
  </conditionalFormatting>
  <conditionalFormatting sqref="AE23">
    <cfRule type="expression" dxfId="439" priority="29">
      <formula>$AS23&gt;1</formula>
    </cfRule>
    <cfRule type="expression" dxfId="438" priority="32">
      <formula>AE$15=""</formula>
    </cfRule>
    <cfRule type="expression" dxfId="437" priority="31">
      <formula>$AS$15=0</formula>
    </cfRule>
    <cfRule type="expression" dxfId="436" priority="30">
      <formula>$AS$15=1</formula>
    </cfRule>
  </conditionalFormatting>
  <conditionalFormatting sqref="AE25">
    <cfRule type="expression" dxfId="435" priority="25">
      <formula>$AS$15=0</formula>
    </cfRule>
    <cfRule type="expression" dxfId="434" priority="24">
      <formula>$AS$15=1</formula>
    </cfRule>
    <cfRule type="expression" dxfId="433" priority="23">
      <formula>$AS25&gt;1</formula>
    </cfRule>
    <cfRule type="expression" dxfId="432" priority="26">
      <formula>AE$15=""</formula>
    </cfRule>
  </conditionalFormatting>
  <conditionalFormatting sqref="AE27">
    <cfRule type="expression" dxfId="431" priority="20">
      <formula>AE$15=""</formula>
    </cfRule>
    <cfRule type="expression" dxfId="430" priority="19">
      <formula>$AS$15=0</formula>
    </cfRule>
    <cfRule type="expression" dxfId="429" priority="18">
      <formula>$AS$15=1</formula>
    </cfRule>
    <cfRule type="expression" dxfId="428" priority="17">
      <formula>$AS27&gt;1</formula>
    </cfRule>
  </conditionalFormatting>
  <conditionalFormatting sqref="AE29">
    <cfRule type="expression" dxfId="427" priority="12">
      <formula>$AS$15=1</formula>
    </cfRule>
    <cfRule type="expression" dxfId="426" priority="11">
      <formula>$AS29&gt;1</formula>
    </cfRule>
    <cfRule type="expression" dxfId="425" priority="14">
      <formula>AE$15=""</formula>
    </cfRule>
    <cfRule type="expression" dxfId="424" priority="13">
      <formula>$AS$15=0</formula>
    </cfRule>
  </conditionalFormatting>
  <conditionalFormatting sqref="AG14">
    <cfRule type="expression" dxfId="423" priority="4">
      <formula>OR($AR15=TRUE,$AQ15=TRUE,$AP15=TRUE)</formula>
    </cfRule>
    <cfRule type="expression" dxfId="422" priority="3">
      <formula>$AG14&lt;&gt;""</formula>
    </cfRule>
  </conditionalFormatting>
  <conditionalFormatting sqref="AG16 AG18 AG20 AG22 AG24 AG26 AG28">
    <cfRule type="expression" dxfId="421" priority="1">
      <formula>$AG16&lt;&gt;""</formula>
    </cfRule>
    <cfRule type="expression" dxfId="420" priority="2">
      <formula>OR($AR17=TRUE,$AQ17=TRUE,$AP17=TRUE)</formula>
    </cfRule>
  </conditionalFormatting>
  <conditionalFormatting sqref="AI4 AI6 AI7:AN7 AI8 AI9:AN11">
    <cfRule type="expression" dxfId="419" priority="87">
      <formula>$AI4&lt;&gt;""</formula>
    </cfRule>
    <cfRule type="expression" dxfId="418" priority="88">
      <formula>$AI4=""</formula>
    </cfRule>
  </conditionalFormatting>
  <printOptions horizontalCentered="1"/>
  <pageMargins left="0.59055118110236204" right="0.39370078740157499" top="1.1023622047244099" bottom="0.55118110236220497" header="0.11811023622047198" footer="0.11811023622047198"/>
  <pageSetup paperSize="9" scale="86" fitToWidth="0" orientation="portrait" r:id="rId1"/>
  <headerFooter scaleWithDoc="0">
    <oddHeader>&amp;L&amp;"-,Fett"&amp;16&amp;K000000Formsheet&amp;"-,Standard"&amp;11
&amp;"-,Fett"&amp;16PPF VDA2 - Requirements/Anforderungen Suppliers&amp;"-,Standard"&amp;11
&amp;"-,Fett"&amp;12FS QM 121&amp;"-,Standard" / Revision 01 / Autor: QAS-Hil
&amp;R&amp;6 
 &amp;11
&amp;G</oddHeader>
    <oddFooter>&amp;C&amp;"-,Fett"öffentlich&amp;"-,Standard"&amp;9&amp;KA6A6A6
© Thomas GmbH. All rights reserved.&amp;R&amp;9&amp;KA6A6A6Seite &amp;P von &amp;N</oddFooter>
  </headerFooter>
  <ignoredErrors>
    <ignoredError sqref="AW2:AX14" numberStoredAsText="1"/>
  </ignoredErrors>
  <legacy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97" id="{2496A256-70EF-47B1-8D1F-BBE2D61B8F53}">
            <xm:f>$S$30=Sprachen!$L$6</xm:f>
            <x14:dxf>
              <fill>
                <patternFill>
                  <bgColor theme="9"/>
                </patternFill>
              </fill>
            </x14:dxf>
          </x14:cfRule>
          <xm:sqref>S30</xm:sqref>
        </x14:conditionalFormatting>
        <x14:conditionalFormatting xmlns:xm="http://schemas.microsoft.com/office/excel/2006/main">
          <x14:cfRule type="expression" priority="95" id="{338CBD32-0B33-4A24-816B-4EDE4E70596D}">
            <xm:f>$S$30=Sprachen!$L$8</xm:f>
            <x14:dxf>
              <fill>
                <patternFill>
                  <bgColor rgb="FFFF0000"/>
                </patternFill>
              </fill>
            </x14:dxf>
          </x14:cfRule>
          <x14:cfRule type="expression" priority="96" id="{78F6F082-038D-4DA9-A300-8F8E6BD94498}">
            <xm:f>$S$30=Sprachen!$L$7</xm:f>
            <x14:dxf>
              <fill>
                <patternFill>
                  <bgColor rgb="FFFFFF00"/>
                </patternFill>
              </fill>
            </x14:dxf>
          </x14:cfRule>
          <xm:sqref>S30:AN30</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300-000000000000}">
          <x14:formula1>
            <xm:f>Sprachen!$L$73:$L$74</xm:f>
          </x14:formula1>
          <xm:sqref>A12:N12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theme="9"/>
  </sheetPr>
  <dimension ref="A1:AQ43"/>
  <sheetViews>
    <sheetView view="pageLayout" zoomScaleNormal="100" workbookViewId="0">
      <selection sqref="A1:M2"/>
    </sheetView>
  </sheetViews>
  <sheetFormatPr baseColWidth="10" defaultRowHeight="14.25" x14ac:dyDescent="0.2"/>
  <cols>
    <col min="1" max="40" width="2" customWidth="1"/>
    <col min="41" max="41" width="11" hidden="1" customWidth="1"/>
    <col min="42" max="43" width="11" customWidth="1"/>
  </cols>
  <sheetData>
    <row r="1" spans="1:43" ht="21" customHeight="1" x14ac:dyDescent="0.2">
      <c r="A1" s="722" t="str">
        <f>Sprachen!L93</f>
        <v>Cover sheet PPA report</v>
      </c>
      <c r="B1" s="722"/>
      <c r="C1" s="722"/>
      <c r="D1" s="722"/>
      <c r="E1" s="722"/>
      <c r="F1" s="722"/>
      <c r="G1" s="722"/>
      <c r="H1" s="722"/>
      <c r="I1" s="722"/>
      <c r="J1" s="722"/>
      <c r="K1" s="722"/>
      <c r="L1" s="722"/>
      <c r="M1" s="722"/>
      <c r="N1" s="339"/>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c r="AO1" s="93"/>
    </row>
    <row r="2" spans="1:43" ht="21" customHeight="1" thickBot="1" x14ac:dyDescent="0.25">
      <c r="A2" s="723"/>
      <c r="B2" s="723"/>
      <c r="C2" s="723"/>
      <c r="D2" s="723"/>
      <c r="E2" s="723"/>
      <c r="F2" s="723"/>
      <c r="G2" s="723"/>
      <c r="H2" s="723"/>
      <c r="I2" s="723"/>
      <c r="J2" s="723"/>
      <c r="K2" s="723"/>
      <c r="L2" s="723"/>
      <c r="M2" s="723"/>
      <c r="N2" s="724" t="str">
        <f>Sprachen!L255</f>
        <v>Organization</v>
      </c>
      <c r="O2" s="724"/>
      <c r="P2" s="724"/>
      <c r="Q2" s="724"/>
      <c r="R2" s="724"/>
      <c r="S2" s="724"/>
      <c r="T2" s="724"/>
      <c r="U2" s="163" t="str">
        <f>IF('Anlage 2 PPF Abstimmung'!U3&lt;&gt;"",'Anlage 2 PPF Abstimmung'!U3,"")</f>
        <v/>
      </c>
      <c r="V2" s="163"/>
      <c r="W2" s="163"/>
      <c r="X2" s="163"/>
      <c r="Y2" s="163"/>
      <c r="Z2" s="163"/>
      <c r="AA2" s="163"/>
      <c r="AB2" s="163"/>
      <c r="AC2" s="163"/>
      <c r="AD2" s="163"/>
      <c r="AE2" s="163"/>
      <c r="AF2" s="163"/>
      <c r="AG2" s="163"/>
      <c r="AH2" s="163"/>
      <c r="AI2" s="163"/>
      <c r="AJ2" s="163"/>
      <c r="AK2" s="163"/>
      <c r="AL2" s="163"/>
      <c r="AM2" s="163"/>
      <c r="AN2" s="163"/>
      <c r="AO2" s="93"/>
    </row>
    <row r="3" spans="1:43" ht="15.75" thickTop="1" x14ac:dyDescent="0.2">
      <c r="A3" s="907" t="str">
        <f>Sprachen!L254</f>
        <v>Organization</v>
      </c>
      <c r="B3" s="908"/>
      <c r="C3" s="908"/>
      <c r="D3" s="908"/>
      <c r="E3" s="908"/>
      <c r="F3" s="908"/>
      <c r="G3" s="908"/>
      <c r="H3" s="908"/>
      <c r="I3" s="908"/>
      <c r="J3" s="908"/>
      <c r="K3" s="908"/>
      <c r="L3" s="908"/>
      <c r="M3" s="908"/>
      <c r="N3" s="908"/>
      <c r="O3" s="908"/>
      <c r="P3" s="908"/>
      <c r="Q3" s="908"/>
      <c r="R3" s="908"/>
      <c r="S3" s="908"/>
      <c r="T3" s="909"/>
      <c r="U3" s="910" t="str">
        <f>Sprachen!L159</f>
        <v>Reason for report creation</v>
      </c>
      <c r="V3" s="911"/>
      <c r="W3" s="911"/>
      <c r="X3" s="911"/>
      <c r="Y3" s="911"/>
      <c r="Z3" s="911"/>
      <c r="AA3" s="911"/>
      <c r="AB3" s="911"/>
      <c r="AC3" s="911"/>
      <c r="AD3" s="911"/>
      <c r="AE3" s="911"/>
      <c r="AF3" s="911"/>
      <c r="AG3" s="911"/>
      <c r="AH3" s="911"/>
      <c r="AI3" s="911"/>
      <c r="AJ3" s="911"/>
      <c r="AK3" s="911"/>
      <c r="AL3" s="911"/>
      <c r="AM3" s="911"/>
      <c r="AN3" s="912"/>
      <c r="AO3" s="93"/>
    </row>
    <row r="4" spans="1:43" ht="15" x14ac:dyDescent="0.2">
      <c r="A4" s="913" t="str">
        <f>IF('Anlage 2 PPF Abstimmung'!H6&lt;&gt;"",'Anlage 2 PPF Abstimmung'!H6,"")</f>
        <v/>
      </c>
      <c r="B4" s="914"/>
      <c r="C4" s="914"/>
      <c r="D4" s="914"/>
      <c r="E4" s="914"/>
      <c r="F4" s="914"/>
      <c r="G4" s="914"/>
      <c r="H4" s="914"/>
      <c r="I4" s="914"/>
      <c r="J4" s="914"/>
      <c r="K4" s="914"/>
      <c r="L4" s="914"/>
      <c r="M4" s="914"/>
      <c r="N4" s="914"/>
      <c r="O4" s="914"/>
      <c r="P4" s="914"/>
      <c r="Q4" s="914"/>
      <c r="R4" s="914"/>
      <c r="S4" s="914"/>
      <c r="T4" s="915"/>
      <c r="U4" s="306" t="str">
        <f>IF('Anlage 2 PPF Abstimmung'!A76&lt;&gt;"",'Anlage 2 PPF Abstimmung'!A76,"")</f>
        <v/>
      </c>
      <c r="V4" s="307"/>
      <c r="W4" s="308" t="str">
        <f>Sprachen!L71</f>
        <v>Report on production process and product approval (PPA)</v>
      </c>
      <c r="X4" s="308"/>
      <c r="Y4" s="308"/>
      <c r="Z4" s="308"/>
      <c r="AA4" s="308"/>
      <c r="AB4" s="308"/>
      <c r="AC4" s="308"/>
      <c r="AD4" s="308"/>
      <c r="AE4" s="308"/>
      <c r="AF4" s="308"/>
      <c r="AG4" s="308"/>
      <c r="AH4" s="308"/>
      <c r="AI4" s="308"/>
      <c r="AJ4" s="308"/>
      <c r="AK4" s="308"/>
      <c r="AL4" s="308"/>
      <c r="AM4" s="308"/>
      <c r="AN4" s="309"/>
      <c r="AO4" s="93">
        <f>COUNTIF(U4:V6,"X")</f>
        <v>0</v>
      </c>
    </row>
    <row r="5" spans="1:43" ht="15" x14ac:dyDescent="0.2">
      <c r="A5" s="919" t="str">
        <f>IF('Anlage 2 PPF Abstimmung'!H8&lt;&gt;"",'Anlage 2 PPF Abstimmung'!H8,"")</f>
        <v/>
      </c>
      <c r="B5" s="920"/>
      <c r="C5" s="920"/>
      <c r="D5" s="920"/>
      <c r="E5" s="920"/>
      <c r="F5" s="920"/>
      <c r="G5" s="920"/>
      <c r="H5" s="920"/>
      <c r="I5" s="920"/>
      <c r="J5" s="920"/>
      <c r="K5" s="920"/>
      <c r="L5" s="920"/>
      <c r="M5" s="920"/>
      <c r="N5" s="920"/>
      <c r="O5" s="920"/>
      <c r="P5" s="920"/>
      <c r="Q5" s="920"/>
      <c r="R5" s="920"/>
      <c r="S5" s="920"/>
      <c r="T5" s="921"/>
      <c r="U5" s="925" t="str">
        <f>IF('Anlage 2 PPF Abstimmung'!A77&lt;&gt;"",'Anlage 2 PPF Abstimmung'!A77,"")</f>
        <v/>
      </c>
      <c r="V5" s="926"/>
      <c r="W5" s="308" t="str">
        <f>Sprachen!L72</f>
        <v>Report on other samples</v>
      </c>
      <c r="X5" s="308"/>
      <c r="Y5" s="308"/>
      <c r="Z5" s="308"/>
      <c r="AA5" s="308"/>
      <c r="AB5" s="308"/>
      <c r="AC5" s="308"/>
      <c r="AD5" s="308"/>
      <c r="AE5" s="308"/>
      <c r="AF5" s="308"/>
      <c r="AG5" s="308"/>
      <c r="AH5" s="308"/>
      <c r="AI5" s="308"/>
      <c r="AJ5" s="308"/>
      <c r="AK5" s="308"/>
      <c r="AL5" s="308"/>
      <c r="AM5" s="308"/>
      <c r="AN5" s="309"/>
      <c r="AO5" s="93"/>
    </row>
    <row r="6" spans="1:43" ht="15.75" thickBot="1" x14ac:dyDescent="0.25">
      <c r="A6" s="919"/>
      <c r="B6" s="920"/>
      <c r="C6" s="920"/>
      <c r="D6" s="920"/>
      <c r="E6" s="920"/>
      <c r="F6" s="920"/>
      <c r="G6" s="920"/>
      <c r="H6" s="920"/>
      <c r="I6" s="920"/>
      <c r="J6" s="920"/>
      <c r="K6" s="920"/>
      <c r="L6" s="920"/>
      <c r="M6" s="920"/>
      <c r="N6" s="920"/>
      <c r="O6" s="920"/>
      <c r="P6" s="920"/>
      <c r="Q6" s="920"/>
      <c r="R6" s="920"/>
      <c r="S6" s="920"/>
      <c r="T6" s="921"/>
      <c r="U6" s="927" t="str">
        <f>IF('Anlage 2 PPF Abstimmung'!A78&lt;&gt;"",'Anlage 2 PPF Abstimmung'!A78,"")</f>
        <v/>
      </c>
      <c r="V6" s="928"/>
      <c r="W6" s="929" t="str">
        <f>Sprachen!L301</f>
        <v>Requalification</v>
      </c>
      <c r="X6" s="929"/>
      <c r="Y6" s="929"/>
      <c r="Z6" s="929"/>
      <c r="AA6" s="929"/>
      <c r="AB6" s="929"/>
      <c r="AC6" s="929"/>
      <c r="AD6" s="929"/>
      <c r="AE6" s="929"/>
      <c r="AF6" s="929"/>
      <c r="AG6" s="929"/>
      <c r="AH6" s="929"/>
      <c r="AI6" s="929"/>
      <c r="AJ6" s="929"/>
      <c r="AK6" s="929"/>
      <c r="AL6" s="929"/>
      <c r="AM6" s="929"/>
      <c r="AN6" s="930"/>
      <c r="AO6" s="93"/>
    </row>
    <row r="7" spans="1:43" ht="15" x14ac:dyDescent="0.2">
      <c r="A7" s="919"/>
      <c r="B7" s="920"/>
      <c r="C7" s="920"/>
      <c r="D7" s="920"/>
      <c r="E7" s="920"/>
      <c r="F7" s="920"/>
      <c r="G7" s="920"/>
      <c r="H7" s="920"/>
      <c r="I7" s="920"/>
      <c r="J7" s="920"/>
      <c r="K7" s="920"/>
      <c r="L7" s="920"/>
      <c r="M7" s="920"/>
      <c r="N7" s="920"/>
      <c r="O7" s="920"/>
      <c r="P7" s="920"/>
      <c r="Q7" s="920"/>
      <c r="R7" s="920"/>
      <c r="S7" s="920"/>
      <c r="T7" s="921"/>
      <c r="U7" s="916" t="str">
        <f>Sprachen!L55</f>
        <v>Trigger of PPA procedure</v>
      </c>
      <c r="V7" s="917"/>
      <c r="W7" s="917"/>
      <c r="X7" s="917"/>
      <c r="Y7" s="917"/>
      <c r="Z7" s="917"/>
      <c r="AA7" s="917"/>
      <c r="AB7" s="917"/>
      <c r="AC7" s="917"/>
      <c r="AD7" s="917"/>
      <c r="AE7" s="917"/>
      <c r="AF7" s="917"/>
      <c r="AG7" s="917"/>
      <c r="AH7" s="917"/>
      <c r="AI7" s="917"/>
      <c r="AJ7" s="917"/>
      <c r="AK7" s="917"/>
      <c r="AL7" s="917"/>
      <c r="AM7" s="917"/>
      <c r="AN7" s="918"/>
      <c r="AO7" s="93">
        <f>COUNTIF(U8:V14,"X")</f>
        <v>0</v>
      </c>
    </row>
    <row r="8" spans="1:43" ht="15.75" thickBot="1" x14ac:dyDescent="0.25">
      <c r="A8" s="922"/>
      <c r="B8" s="923"/>
      <c r="C8" s="923"/>
      <c r="D8" s="923"/>
      <c r="E8" s="923"/>
      <c r="F8" s="923"/>
      <c r="G8" s="923"/>
      <c r="H8" s="923"/>
      <c r="I8" s="923"/>
      <c r="J8" s="923"/>
      <c r="K8" s="923"/>
      <c r="L8" s="923"/>
      <c r="M8" s="923"/>
      <c r="N8" s="923"/>
      <c r="O8" s="923"/>
      <c r="P8" s="923"/>
      <c r="Q8" s="923"/>
      <c r="R8" s="923"/>
      <c r="S8" s="923"/>
      <c r="T8" s="924"/>
      <c r="U8" s="306" t="str">
        <f>IF('Anlage 2 PPF Abstimmung'!U76&lt;&gt;"",'Anlage 2 PPF Abstimmung'!U76,"")</f>
        <v/>
      </c>
      <c r="V8" s="307"/>
      <c r="W8" s="55" t="str">
        <f>Sprachen!L218</f>
        <v>Sample presentation</v>
      </c>
      <c r="X8" s="110"/>
      <c r="Y8" s="110"/>
      <c r="Z8" s="110"/>
      <c r="AA8" s="110"/>
      <c r="AB8" s="110"/>
      <c r="AC8" s="110"/>
      <c r="AD8" s="110"/>
      <c r="AE8" s="110"/>
      <c r="AF8" s="110"/>
      <c r="AG8" s="110"/>
      <c r="AH8" s="110"/>
      <c r="AI8" s="110"/>
      <c r="AJ8" s="110"/>
      <c r="AK8" s="110"/>
      <c r="AL8" s="110"/>
      <c r="AM8" s="110"/>
      <c r="AN8" s="111"/>
      <c r="AO8" s="93"/>
    </row>
    <row r="9" spans="1:43" ht="15.75" thickTop="1" x14ac:dyDescent="0.2">
      <c r="A9" s="907" t="str">
        <f>Sprachen!L188</f>
        <v>Customer (recipient)</v>
      </c>
      <c r="B9" s="908"/>
      <c r="C9" s="908"/>
      <c r="D9" s="908"/>
      <c r="E9" s="908"/>
      <c r="F9" s="908"/>
      <c r="G9" s="908"/>
      <c r="H9" s="908"/>
      <c r="I9" s="908"/>
      <c r="J9" s="908"/>
      <c r="K9" s="908"/>
      <c r="L9" s="908"/>
      <c r="M9" s="908"/>
      <c r="N9" s="908"/>
      <c r="O9" s="908"/>
      <c r="P9" s="908"/>
      <c r="Q9" s="908"/>
      <c r="R9" s="908"/>
      <c r="S9" s="908"/>
      <c r="T9" s="909"/>
      <c r="U9" s="925" t="str">
        <f>IF('Anlage 2 PPF Abstimmung'!U77&lt;&gt;"",'Anlage 2 PPF Abstimmung'!U77,"")</f>
        <v/>
      </c>
      <c r="V9" s="926"/>
      <c r="W9" s="55" t="str">
        <f>Sprachen!L239</f>
        <v>New part</v>
      </c>
      <c r="X9" s="110"/>
      <c r="Y9" s="110"/>
      <c r="Z9" s="110"/>
      <c r="AA9" s="110"/>
      <c r="AB9" s="110"/>
      <c r="AC9" s="110"/>
      <c r="AD9" s="110"/>
      <c r="AE9" s="110"/>
      <c r="AF9" s="110"/>
      <c r="AG9" s="110"/>
      <c r="AH9" s="110"/>
      <c r="AI9" s="110"/>
      <c r="AJ9" s="110"/>
      <c r="AK9" s="110"/>
      <c r="AL9" s="110"/>
      <c r="AM9" s="110"/>
      <c r="AN9" s="111"/>
      <c r="AO9" s="93"/>
    </row>
    <row r="10" spans="1:43" ht="15" x14ac:dyDescent="0.2">
      <c r="A10" s="913" t="str">
        <f>IF('Anlage 2 PPF Abstimmung'!AB6&lt;&gt;"",'Anlage 2 PPF Abstimmung'!AB6,"")</f>
        <v>Thomas GmbH</v>
      </c>
      <c r="B10" s="914"/>
      <c r="C10" s="914"/>
      <c r="D10" s="914"/>
      <c r="E10" s="914"/>
      <c r="F10" s="914"/>
      <c r="G10" s="914"/>
      <c r="H10" s="914"/>
      <c r="I10" s="914"/>
      <c r="J10" s="914"/>
      <c r="K10" s="914"/>
      <c r="L10" s="914"/>
      <c r="M10" s="914"/>
      <c r="N10" s="914"/>
      <c r="O10" s="914"/>
      <c r="P10" s="914"/>
      <c r="Q10" s="914"/>
      <c r="R10" s="914"/>
      <c r="S10" s="914"/>
      <c r="T10" s="915"/>
      <c r="U10" s="925" t="str">
        <f>IF('Anlage 2 PPF Abstimmung'!U78&lt;&gt;"",'Anlage 2 PPF Abstimmung'!U78,"")</f>
        <v/>
      </c>
      <c r="V10" s="926"/>
      <c r="W10" s="55" t="str">
        <f>Sprachen!L36</f>
        <v>Changes to product</v>
      </c>
      <c r="X10" s="110"/>
      <c r="Y10" s="110"/>
      <c r="Z10" s="110"/>
      <c r="AA10" s="110"/>
      <c r="AB10" s="110"/>
      <c r="AC10" s="110"/>
      <c r="AD10" s="110"/>
      <c r="AE10" s="110"/>
      <c r="AF10" s="110"/>
      <c r="AG10" s="110"/>
      <c r="AH10" s="110"/>
      <c r="AI10" s="110"/>
      <c r="AJ10" s="110"/>
      <c r="AK10" s="110"/>
      <c r="AL10" s="110"/>
      <c r="AM10" s="110"/>
      <c r="AN10" s="111"/>
      <c r="AO10" s="93"/>
    </row>
    <row r="11" spans="1:43" ht="15" x14ac:dyDescent="0.2">
      <c r="A11" s="919" t="str">
        <f>IF('Anlage 2 PPF Abstimmung'!AB8&lt;&gt;"",'Anlage 2 PPF Abstimmung'!AB8,"")</f>
        <v>Innomotion Park 3
57562 Herdorf</v>
      </c>
      <c r="B11" s="920"/>
      <c r="C11" s="920"/>
      <c r="D11" s="920"/>
      <c r="E11" s="920"/>
      <c r="F11" s="920"/>
      <c r="G11" s="920"/>
      <c r="H11" s="920"/>
      <c r="I11" s="920"/>
      <c r="J11" s="920"/>
      <c r="K11" s="920"/>
      <c r="L11" s="920"/>
      <c r="M11" s="920"/>
      <c r="N11" s="920"/>
      <c r="O11" s="920"/>
      <c r="P11" s="920"/>
      <c r="Q11" s="920"/>
      <c r="R11" s="920"/>
      <c r="S11" s="920"/>
      <c r="T11" s="921"/>
      <c r="U11" s="925" t="str">
        <f>IF('Anlage 2 PPF Abstimmung'!U79&lt;&gt;"",'Anlage 2 PPF Abstimmung'!U79,"")</f>
        <v/>
      </c>
      <c r="V11" s="926"/>
      <c r="W11" s="55" t="str">
        <f>Sprachen!L37</f>
        <v>Changes to production process</v>
      </c>
      <c r="X11" s="110"/>
      <c r="Y11" s="110"/>
      <c r="Z11" s="110"/>
      <c r="AA11" s="110"/>
      <c r="AB11" s="110"/>
      <c r="AC11" s="110"/>
      <c r="AD11" s="110"/>
      <c r="AE11" s="110"/>
      <c r="AF11" s="110"/>
      <c r="AG11" s="110"/>
      <c r="AH11" s="110"/>
      <c r="AI11" s="110"/>
      <c r="AJ11" s="110"/>
      <c r="AK11" s="110"/>
      <c r="AL11" s="110"/>
      <c r="AM11" s="110"/>
      <c r="AN11" s="111"/>
      <c r="AO11" s="93"/>
    </row>
    <row r="12" spans="1:43" ht="15" x14ac:dyDescent="0.2">
      <c r="A12" s="919"/>
      <c r="B12" s="920"/>
      <c r="C12" s="920"/>
      <c r="D12" s="920"/>
      <c r="E12" s="920"/>
      <c r="F12" s="920"/>
      <c r="G12" s="920"/>
      <c r="H12" s="920"/>
      <c r="I12" s="920"/>
      <c r="J12" s="920"/>
      <c r="K12" s="920"/>
      <c r="L12" s="920"/>
      <c r="M12" s="920"/>
      <c r="N12" s="920"/>
      <c r="O12" s="920"/>
      <c r="P12" s="920"/>
      <c r="Q12" s="920"/>
      <c r="R12" s="920"/>
      <c r="S12" s="920"/>
      <c r="T12" s="921"/>
      <c r="U12" s="925" t="str">
        <f>IF('Anlage 2 PPF Abstimmung'!U80&lt;&gt;"",'Anlage 2 PPF Abstimmung'!U80,"")</f>
        <v/>
      </c>
      <c r="V12" s="926"/>
      <c r="W12" s="55" t="str">
        <f>Sprachen!L35</f>
        <v>Change to supply chain</v>
      </c>
      <c r="X12" s="110"/>
      <c r="Y12" s="110"/>
      <c r="Z12" s="110"/>
      <c r="AA12" s="110"/>
      <c r="AB12" s="110"/>
      <c r="AC12" s="110"/>
      <c r="AD12" s="110"/>
      <c r="AE12" s="110"/>
      <c r="AF12" s="110"/>
      <c r="AG12" s="110"/>
      <c r="AH12" s="110"/>
      <c r="AI12" s="110"/>
      <c r="AJ12" s="110"/>
      <c r="AK12" s="110"/>
      <c r="AL12" s="110"/>
      <c r="AM12" s="110"/>
      <c r="AN12" s="111"/>
      <c r="AO12" s="93"/>
    </row>
    <row r="13" spans="1:43" ht="15" x14ac:dyDescent="0.2">
      <c r="A13" s="919"/>
      <c r="B13" s="920"/>
      <c r="C13" s="920"/>
      <c r="D13" s="920"/>
      <c r="E13" s="920"/>
      <c r="F13" s="920"/>
      <c r="G13" s="920"/>
      <c r="H13" s="920"/>
      <c r="I13" s="920"/>
      <c r="J13" s="920"/>
      <c r="K13" s="920"/>
      <c r="L13" s="920"/>
      <c r="M13" s="920"/>
      <c r="N13" s="920"/>
      <c r="O13" s="920"/>
      <c r="P13" s="920"/>
      <c r="Q13" s="920"/>
      <c r="R13" s="920"/>
      <c r="S13" s="920"/>
      <c r="T13" s="921"/>
      <c r="U13" s="925" t="str">
        <f>IF('Anlage 2 PPF Abstimmung'!U81&lt;&gt;"",'Anlage 2 PPF Abstimmung'!U81,"")</f>
        <v/>
      </c>
      <c r="V13" s="926"/>
      <c r="W13" s="55" t="str">
        <f>Sprachen!L373</f>
        <v>Re-use &gt; 12 months standstill</v>
      </c>
      <c r="X13" s="110"/>
      <c r="Y13" s="110"/>
      <c r="Z13" s="110"/>
      <c r="AA13" s="110"/>
      <c r="AB13" s="110"/>
      <c r="AC13" s="110"/>
      <c r="AD13" s="110"/>
      <c r="AE13" s="110"/>
      <c r="AF13" s="110"/>
      <c r="AG13" s="110"/>
      <c r="AH13" s="110"/>
      <c r="AI13" s="110"/>
      <c r="AJ13" s="110"/>
      <c r="AK13" s="110"/>
      <c r="AL13" s="110"/>
      <c r="AM13" s="110"/>
      <c r="AN13" s="111"/>
      <c r="AO13" s="93"/>
    </row>
    <row r="14" spans="1:43" ht="15.75" thickBot="1" x14ac:dyDescent="0.25">
      <c r="A14" s="922"/>
      <c r="B14" s="923"/>
      <c r="C14" s="923"/>
      <c r="D14" s="923"/>
      <c r="E14" s="923"/>
      <c r="F14" s="923"/>
      <c r="G14" s="923"/>
      <c r="H14" s="923"/>
      <c r="I14" s="923"/>
      <c r="J14" s="923"/>
      <c r="K14" s="923"/>
      <c r="L14" s="923"/>
      <c r="M14" s="923"/>
      <c r="N14" s="923"/>
      <c r="O14" s="923"/>
      <c r="P14" s="923"/>
      <c r="Q14" s="923"/>
      <c r="R14" s="923"/>
      <c r="S14" s="923"/>
      <c r="T14" s="924"/>
      <c r="U14" s="931" t="str">
        <f>IF('Anlage 2 PPF Abstimmung'!U82&lt;&gt;"",'Anlage 2 PPF Abstimmung'!U82,"")</f>
        <v/>
      </c>
      <c r="V14" s="932"/>
      <c r="W14" s="56" t="str">
        <f>Sprachen!L24</f>
        <v>Updated PPA documentation</v>
      </c>
      <c r="X14" s="112"/>
      <c r="Y14" s="112"/>
      <c r="Z14" s="112"/>
      <c r="AA14" s="112"/>
      <c r="AB14" s="112"/>
      <c r="AC14" s="112"/>
      <c r="AD14" s="112"/>
      <c r="AE14" s="112"/>
      <c r="AF14" s="112"/>
      <c r="AG14" s="112"/>
      <c r="AH14" s="112"/>
      <c r="AI14" s="112"/>
      <c r="AJ14" s="112"/>
      <c r="AK14" s="112"/>
      <c r="AL14" s="112"/>
      <c r="AM14" s="112"/>
      <c r="AN14" s="113"/>
      <c r="AO14" s="93"/>
    </row>
    <row r="15" spans="1:43" s="5" customFormat="1" ht="15.75" thickTop="1" thickBot="1" x14ac:dyDescent="0.25">
      <c r="A15" s="725" t="str">
        <f>Sprachen!L46</f>
        <v>Information about the organization</v>
      </c>
      <c r="B15" s="725"/>
      <c r="C15" s="725"/>
      <c r="D15" s="725"/>
      <c r="E15" s="725"/>
      <c r="F15" s="725"/>
      <c r="G15" s="725"/>
      <c r="H15" s="725"/>
      <c r="I15" s="725"/>
      <c r="J15" s="725"/>
      <c r="K15" s="725"/>
      <c r="L15" s="725"/>
      <c r="M15" s="725"/>
      <c r="N15" s="725"/>
      <c r="O15" s="725" t="str">
        <f>Sprachen!L44</f>
        <v>Information about samples</v>
      </c>
      <c r="P15" s="725"/>
      <c r="Q15" s="725"/>
      <c r="R15" s="725"/>
      <c r="S15" s="725"/>
      <c r="T15" s="725"/>
      <c r="U15" s="725"/>
      <c r="V15" s="725"/>
      <c r="W15" s="725"/>
      <c r="X15" s="725"/>
      <c r="Y15" s="725"/>
      <c r="Z15" s="725"/>
      <c r="AA15" s="725"/>
      <c r="AB15" s="725" t="str">
        <f>Sprachen!L45</f>
        <v>Information about the customer</v>
      </c>
      <c r="AC15" s="725"/>
      <c r="AD15" s="725"/>
      <c r="AE15" s="725"/>
      <c r="AF15" s="725"/>
      <c r="AG15" s="725"/>
      <c r="AH15" s="725"/>
      <c r="AI15" s="725"/>
      <c r="AJ15" s="725"/>
      <c r="AK15" s="725"/>
      <c r="AL15" s="725"/>
      <c r="AM15" s="725"/>
      <c r="AN15" s="725"/>
      <c r="AO15" s="94"/>
      <c r="AP15"/>
      <c r="AQ15"/>
    </row>
    <row r="16" spans="1:43" ht="14.1" customHeight="1" thickTop="1" x14ac:dyDescent="0.2">
      <c r="A16" s="726" t="str">
        <f>Sprachen!L75</f>
        <v>Report number</v>
      </c>
      <c r="B16" s="727"/>
      <c r="C16" s="727"/>
      <c r="D16" s="727"/>
      <c r="E16" s="727"/>
      <c r="F16" s="727"/>
      <c r="G16" s="728"/>
      <c r="H16" s="729" t="str">
        <f>IF('Anlage 2 PPF Abstimmung'!H12&lt;&gt;"",'Anlage 2 PPF Abstimmung'!H12,"")</f>
        <v/>
      </c>
      <c r="I16" s="730"/>
      <c r="J16" s="730"/>
      <c r="K16" s="730"/>
      <c r="L16" s="730"/>
      <c r="M16" s="730"/>
      <c r="N16" s="731"/>
      <c r="O16" s="732" t="str">
        <f>Sprachen!L198</f>
        <v>Delivery note number</v>
      </c>
      <c r="P16" s="733"/>
      <c r="Q16" s="733"/>
      <c r="R16" s="733"/>
      <c r="S16" s="733"/>
      <c r="T16" s="733"/>
      <c r="U16" s="734"/>
      <c r="V16" s="735" t="str">
        <f>IF('Anlage 3 Selbstb. Produkt'!V4&lt;&gt;"",'Anlage 3 Selbstb. Produkt'!V4,"")</f>
        <v/>
      </c>
      <c r="W16" s="736"/>
      <c r="X16" s="736"/>
      <c r="Y16" s="736"/>
      <c r="Z16" s="736"/>
      <c r="AA16" s="737"/>
      <c r="AB16" s="738" t="str">
        <f>Sprachen!L187</f>
        <v>Customer</v>
      </c>
      <c r="AC16" s="739"/>
      <c r="AD16" s="739"/>
      <c r="AE16" s="739"/>
      <c r="AF16" s="739"/>
      <c r="AG16" s="739"/>
      <c r="AH16" s="740"/>
      <c r="AI16" s="756" t="str">
        <f>IF(A10&lt;&gt;"",A10,"")</f>
        <v>Thomas GmbH</v>
      </c>
      <c r="AJ16" s="757"/>
      <c r="AK16" s="757"/>
      <c r="AL16" s="757"/>
      <c r="AM16" s="757"/>
      <c r="AN16" s="758"/>
      <c r="AO16" s="93"/>
    </row>
    <row r="17" spans="1:41" ht="14.1" customHeight="1" x14ac:dyDescent="0.2">
      <c r="A17" s="744" t="str">
        <f>Sprachen!L77</f>
        <v>Report version</v>
      </c>
      <c r="B17" s="745"/>
      <c r="C17" s="745"/>
      <c r="D17" s="745"/>
      <c r="E17" s="745"/>
      <c r="F17" s="745"/>
      <c r="G17" s="746"/>
      <c r="H17" s="747" t="str">
        <f>IF('Anlage 2 PPF Abstimmung'!H13&lt;&gt;"",'Anlage 2 PPF Abstimmung'!H13,"")</f>
        <v/>
      </c>
      <c r="I17" s="748"/>
      <c r="J17" s="748"/>
      <c r="K17" s="748"/>
      <c r="L17" s="748"/>
      <c r="M17" s="748"/>
      <c r="N17" s="749"/>
      <c r="O17" s="750" t="str">
        <f>Sprachen!L197</f>
        <v>Delivery quantity</v>
      </c>
      <c r="P17" s="751"/>
      <c r="Q17" s="751"/>
      <c r="R17" s="751"/>
      <c r="S17" s="751"/>
      <c r="T17" s="751"/>
      <c r="U17" s="752"/>
      <c r="V17" s="753" t="str">
        <f>IF('Anlage 3 Selbstb. Produkt'!V5&lt;&gt;"",'Anlage 3 Selbstb. Produkt'!V5,"")</f>
        <v/>
      </c>
      <c r="W17" s="754"/>
      <c r="X17" s="754"/>
      <c r="Y17" s="754"/>
      <c r="Z17" s="754"/>
      <c r="AA17" s="755"/>
      <c r="AB17" s="741"/>
      <c r="AC17" s="742"/>
      <c r="AD17" s="742"/>
      <c r="AE17" s="742"/>
      <c r="AF17" s="742"/>
      <c r="AG17" s="742"/>
      <c r="AH17" s="743"/>
      <c r="AI17" s="759"/>
      <c r="AJ17" s="760"/>
      <c r="AK17" s="760"/>
      <c r="AL17" s="760"/>
      <c r="AM17" s="760"/>
      <c r="AN17" s="761"/>
      <c r="AO17" s="93"/>
    </row>
    <row r="18" spans="1:41" ht="14.1" customHeight="1" x14ac:dyDescent="0.2">
      <c r="A18" s="744" t="str">
        <f>Sprachen!L199</f>
        <v>Delivery location</v>
      </c>
      <c r="B18" s="745"/>
      <c r="C18" s="745"/>
      <c r="D18" s="745"/>
      <c r="E18" s="745"/>
      <c r="F18" s="745"/>
      <c r="G18" s="746"/>
      <c r="H18" s="747" t="str">
        <f>IF('Anlage 2 PPF Abstimmung'!H9&lt;&gt;"",'Anlage 2 PPF Abstimmung'!H9,"")</f>
        <v/>
      </c>
      <c r="I18" s="748"/>
      <c r="J18" s="748"/>
      <c r="K18" s="748"/>
      <c r="L18" s="748"/>
      <c r="M18" s="748"/>
      <c r="N18" s="749"/>
      <c r="O18" s="744" t="str">
        <f>Sprachen!L89</f>
        <v>Batch number</v>
      </c>
      <c r="P18" s="745"/>
      <c r="Q18" s="745"/>
      <c r="R18" s="745"/>
      <c r="S18" s="745"/>
      <c r="T18" s="745"/>
      <c r="U18" s="746"/>
      <c r="V18" s="753" t="str">
        <f>IF('Anlage 3 Selbstb. Produkt'!V6&lt;&gt;"",'Anlage 3 Selbstb. Produkt'!V6,"")</f>
        <v/>
      </c>
      <c r="W18" s="754"/>
      <c r="X18" s="754"/>
      <c r="Y18" s="754"/>
      <c r="Z18" s="754"/>
      <c r="AA18" s="755"/>
      <c r="AB18" s="744" t="str">
        <f>Sprachen!L87</f>
        <v>Order Number PPA samples</v>
      </c>
      <c r="AC18" s="745"/>
      <c r="AD18" s="745"/>
      <c r="AE18" s="745"/>
      <c r="AF18" s="745"/>
      <c r="AG18" s="745"/>
      <c r="AH18" s="746"/>
      <c r="AI18" s="747" t="str">
        <f>IF('Anlage 3 Selbstb. Produkt'!AI6&lt;&gt;"",'Anlage 3 Selbstb. Produkt'!AI6,"")</f>
        <v/>
      </c>
      <c r="AJ18" s="748"/>
      <c r="AK18" s="748"/>
      <c r="AL18" s="748"/>
      <c r="AM18" s="748"/>
      <c r="AN18" s="749"/>
      <c r="AO18" s="93"/>
    </row>
    <row r="19" spans="1:41" ht="14.1" customHeight="1" thickBot="1" x14ac:dyDescent="0.25">
      <c r="A19" s="763" t="str">
        <f>Sprachen!L276</f>
        <v>Production location</v>
      </c>
      <c r="B19" s="764"/>
      <c r="C19" s="764"/>
      <c r="D19" s="764"/>
      <c r="E19" s="764"/>
      <c r="F19" s="764"/>
      <c r="G19" s="765"/>
      <c r="H19" s="936" t="str">
        <f>IF('Anlage 2 PPF Abstimmung'!H7&lt;&gt;"",'Anlage 2 PPF Abstimmung'!H7,"")</f>
        <v/>
      </c>
      <c r="I19" s="937"/>
      <c r="J19" s="937"/>
      <c r="K19" s="937"/>
      <c r="L19" s="937"/>
      <c r="M19" s="937"/>
      <c r="N19" s="938"/>
      <c r="O19" s="769" t="str">
        <f>Sprachen!L217</f>
        <v>Sample weight [kg]</v>
      </c>
      <c r="P19" s="770"/>
      <c r="Q19" s="770"/>
      <c r="R19" s="770"/>
      <c r="S19" s="770"/>
      <c r="T19" s="770"/>
      <c r="U19" s="771"/>
      <c r="V19" s="772" t="str">
        <f>IF('Anlage 3 Selbstb. Produkt'!V7&lt;&gt;"",'Anlage 3 Selbstb. Produkt'!V7,"")</f>
        <v/>
      </c>
      <c r="W19" s="773"/>
      <c r="X19" s="773"/>
      <c r="Y19" s="773"/>
      <c r="Z19" s="773"/>
      <c r="AA19" s="774"/>
      <c r="AB19" s="775" t="str">
        <f>Sprachen!L14</f>
        <v>Unloading point</v>
      </c>
      <c r="AC19" s="776"/>
      <c r="AD19" s="776"/>
      <c r="AE19" s="776"/>
      <c r="AF19" s="776"/>
      <c r="AG19" s="776"/>
      <c r="AH19" s="777"/>
      <c r="AI19" s="778" t="str">
        <f>IF('Anlage 3 Selbstb. Produkt'!AI7&lt;&gt;"",'Anlage 3 Selbstb. Produkt'!AI7,"")</f>
        <v/>
      </c>
      <c r="AJ19" s="779"/>
      <c r="AK19" s="779"/>
      <c r="AL19" s="779"/>
      <c r="AM19" s="779"/>
      <c r="AN19" s="780"/>
      <c r="AO19" s="93"/>
    </row>
    <row r="20" spans="1:41" ht="14.1" customHeight="1" x14ac:dyDescent="0.2">
      <c r="A20" s="787" t="str">
        <f>Sprachen!L304</f>
        <v>Part Number</v>
      </c>
      <c r="B20" s="788"/>
      <c r="C20" s="788"/>
      <c r="D20" s="788"/>
      <c r="E20" s="788"/>
      <c r="F20" s="788"/>
      <c r="G20" s="789"/>
      <c r="H20" s="933" t="str">
        <f>IF('Anlage 2 PPF Abstimmung'!H34&lt;&gt;"",'Anlage 2 PPF Abstimmung'!H34,"")</f>
        <v/>
      </c>
      <c r="I20" s="934"/>
      <c r="J20" s="934"/>
      <c r="K20" s="934"/>
      <c r="L20" s="934"/>
      <c r="M20" s="934"/>
      <c r="N20" s="935"/>
      <c r="O20" s="793" t="str">
        <f>Sprachen!L166</f>
        <v>Hardware version</v>
      </c>
      <c r="P20" s="794"/>
      <c r="Q20" s="794"/>
      <c r="R20" s="794"/>
      <c r="S20" s="794"/>
      <c r="T20" s="794"/>
      <c r="U20" s="795"/>
      <c r="V20" s="796" t="str">
        <f>IF('Anlage 3 Selbstb. Produkt'!V8&lt;&gt;"",'Anlage 3 Selbstb. Produkt'!V8,"")</f>
        <v/>
      </c>
      <c r="W20" s="797"/>
      <c r="X20" s="797"/>
      <c r="Y20" s="797"/>
      <c r="Z20" s="797"/>
      <c r="AA20" s="798"/>
      <c r="AB20" s="799" t="str">
        <f>Sprachen!L304</f>
        <v>Part Number</v>
      </c>
      <c r="AC20" s="800"/>
      <c r="AD20" s="800"/>
      <c r="AE20" s="800"/>
      <c r="AF20" s="800"/>
      <c r="AG20" s="800"/>
      <c r="AH20" s="801"/>
      <c r="AI20" s="802" t="str">
        <f>IF('Anlage 2 PPF Abstimmung'!AB34&lt;&gt;"",'Anlage 2 PPF Abstimmung'!AB34,"")</f>
        <v/>
      </c>
      <c r="AJ20" s="803"/>
      <c r="AK20" s="803"/>
      <c r="AL20" s="803"/>
      <c r="AM20" s="803"/>
      <c r="AN20" s="804"/>
      <c r="AO20" s="93"/>
    </row>
    <row r="21" spans="1:41" ht="14.1" customHeight="1" x14ac:dyDescent="0.2">
      <c r="A21" s="744" t="str">
        <f>Sprachen!L65</f>
        <v>Name</v>
      </c>
      <c r="B21" s="745"/>
      <c r="C21" s="745"/>
      <c r="D21" s="745"/>
      <c r="E21" s="745"/>
      <c r="F21" s="745"/>
      <c r="G21" s="746"/>
      <c r="H21" s="747" t="str">
        <f>IF('Anlage 2 PPF Abstimmung'!H33&lt;&gt;"",'Anlage 2 PPF Abstimmung'!H33,"")</f>
        <v/>
      </c>
      <c r="I21" s="748"/>
      <c r="J21" s="748"/>
      <c r="K21" s="748"/>
      <c r="L21" s="748"/>
      <c r="M21" s="748"/>
      <c r="N21" s="749"/>
      <c r="O21" s="750" t="str">
        <f>Sprachen!L98</f>
        <v>Diagnosis status</v>
      </c>
      <c r="P21" s="751"/>
      <c r="Q21" s="751"/>
      <c r="R21" s="751"/>
      <c r="S21" s="751"/>
      <c r="T21" s="751"/>
      <c r="U21" s="752"/>
      <c r="V21" s="753" t="str">
        <f>IF('Anlage 3 Selbstb. Produkt'!V9&lt;&gt;"",'Anlage 3 Selbstb. Produkt'!V9,"")</f>
        <v/>
      </c>
      <c r="W21" s="754"/>
      <c r="X21" s="754"/>
      <c r="Y21" s="754"/>
      <c r="Z21" s="754"/>
      <c r="AA21" s="755"/>
      <c r="AB21" s="781" t="str">
        <f>Sprachen!L65</f>
        <v>Name</v>
      </c>
      <c r="AC21" s="782"/>
      <c r="AD21" s="782"/>
      <c r="AE21" s="782"/>
      <c r="AF21" s="782"/>
      <c r="AG21" s="782"/>
      <c r="AH21" s="783"/>
      <c r="AI21" s="784" t="str">
        <f>IF('Anlage 2 PPF Abstimmung'!AB33&lt;&gt;"",'Anlage 2 PPF Abstimmung'!AB33,"")</f>
        <v/>
      </c>
      <c r="AJ21" s="785"/>
      <c r="AK21" s="785"/>
      <c r="AL21" s="785"/>
      <c r="AM21" s="785"/>
      <c r="AN21" s="786"/>
      <c r="AO21" s="93"/>
    </row>
    <row r="22" spans="1:41" ht="14.1" customHeight="1" thickBot="1" x14ac:dyDescent="0.25">
      <c r="A22" s="744" t="str">
        <f>Sprachen!L374</f>
        <v>Drawing number</v>
      </c>
      <c r="B22" s="745"/>
      <c r="C22" s="745"/>
      <c r="D22" s="745"/>
      <c r="E22" s="745"/>
      <c r="F22" s="745"/>
      <c r="G22" s="746"/>
      <c r="H22" s="747" t="str">
        <f>IF('Anlage 2 PPF Abstimmung'!H35&lt;&gt;"",'Anlage 2 PPF Abstimmung'!H35,"")</f>
        <v/>
      </c>
      <c r="I22" s="748"/>
      <c r="J22" s="748"/>
      <c r="K22" s="748"/>
      <c r="L22" s="748"/>
      <c r="M22" s="748"/>
      <c r="N22" s="749"/>
      <c r="O22" s="819" t="str">
        <f>Sprachen!L326</f>
        <v>Software version</v>
      </c>
      <c r="P22" s="820"/>
      <c r="Q22" s="820"/>
      <c r="R22" s="820"/>
      <c r="S22" s="820"/>
      <c r="T22" s="820"/>
      <c r="U22" s="821"/>
      <c r="V22" s="822" t="str">
        <f>IF('Anlage 3 Selbstb. Produkt'!V10&lt;&gt;"",'Anlage 3 Selbstb. Produkt'!V10,"")</f>
        <v/>
      </c>
      <c r="W22" s="823"/>
      <c r="X22" s="823"/>
      <c r="Y22" s="823"/>
      <c r="Z22" s="823"/>
      <c r="AA22" s="824"/>
      <c r="AB22" s="781" t="str">
        <f>Sprachen!L374</f>
        <v>Drawing number</v>
      </c>
      <c r="AC22" s="782"/>
      <c r="AD22" s="782"/>
      <c r="AE22" s="782"/>
      <c r="AF22" s="782"/>
      <c r="AG22" s="782"/>
      <c r="AH22" s="783"/>
      <c r="AI22" s="939" t="str">
        <f>IF('Anlage 2 PPF Abstimmung'!AB35&lt;&gt;"",'Anlage 2 PPF Abstimmung'!AB35,"")</f>
        <v/>
      </c>
      <c r="AJ22" s="940"/>
      <c r="AK22" s="940"/>
      <c r="AL22" s="940"/>
      <c r="AM22" s="940"/>
      <c r="AN22" s="941"/>
      <c r="AO22" s="93"/>
    </row>
    <row r="23" spans="1:41" ht="14.1" customHeight="1" thickBot="1" x14ac:dyDescent="0.25">
      <c r="A23" s="805" t="str">
        <f>Sprachen!L361</f>
        <v>Version / Date</v>
      </c>
      <c r="B23" s="806"/>
      <c r="C23" s="806"/>
      <c r="D23" s="806"/>
      <c r="E23" s="806"/>
      <c r="F23" s="806"/>
      <c r="G23" s="807"/>
      <c r="H23" s="766" t="str">
        <f>IF('Anlage 2 PPF Abstimmung'!H36&lt;&gt;"",'Anlage 2 PPF Abstimmung'!H36,"")</f>
        <v/>
      </c>
      <c r="I23" s="767"/>
      <c r="J23" s="767"/>
      <c r="K23" s="767"/>
      <c r="L23" s="767"/>
      <c r="M23" s="767"/>
      <c r="N23" s="768"/>
      <c r="O23" s="808" t="str">
        <f>Sprachen!L177</f>
        <v>Identification/DUNS</v>
      </c>
      <c r="P23" s="809"/>
      <c r="Q23" s="809"/>
      <c r="R23" s="809"/>
      <c r="S23" s="809"/>
      <c r="T23" s="809"/>
      <c r="U23" s="810"/>
      <c r="V23" s="822" t="str">
        <f>IF('Anlage 2 PPF Abstimmung'!H11&lt;&gt;"",'Anlage 2 PPF Abstimmung'!H11,"")</f>
        <v/>
      </c>
      <c r="W23" s="823"/>
      <c r="X23" s="823"/>
      <c r="Y23" s="823"/>
      <c r="Z23" s="823"/>
      <c r="AA23" s="824"/>
      <c r="AB23" s="814" t="str">
        <f>Sprachen!L361</f>
        <v>Version / Date</v>
      </c>
      <c r="AC23" s="345"/>
      <c r="AD23" s="345"/>
      <c r="AE23" s="345"/>
      <c r="AF23" s="345"/>
      <c r="AG23" s="345"/>
      <c r="AH23" s="815"/>
      <c r="AI23" s="816" t="str">
        <f>IF('Anlage 2 PPF Abstimmung'!AB36&lt;&gt;"",'Anlage 2 PPF Abstimmung'!AB36,"")</f>
        <v/>
      </c>
      <c r="AJ23" s="817"/>
      <c r="AK23" s="817"/>
      <c r="AL23" s="817"/>
      <c r="AM23" s="817"/>
      <c r="AN23" s="818"/>
      <c r="AO23" s="93"/>
    </row>
    <row r="24" spans="1:41" ht="16.5" thickTop="1" thickBot="1" x14ac:dyDescent="0.25">
      <c r="A24" s="258" t="str">
        <f>IF('Anlage 2 PPF Abstimmung'!A39&lt;&gt;"",'Anlage 2 PPF Abstimmung'!A39,"")</f>
        <v>Bauteil mit besonderer Archivierungspflicht</v>
      </c>
      <c r="B24" s="259"/>
      <c r="C24" s="259"/>
      <c r="D24" s="259"/>
      <c r="E24" s="259"/>
      <c r="F24" s="259"/>
      <c r="G24" s="259"/>
      <c r="H24" s="259"/>
      <c r="I24" s="259"/>
      <c r="J24" s="259"/>
      <c r="K24" s="259"/>
      <c r="L24" s="259"/>
      <c r="M24" s="259"/>
      <c r="N24" s="260"/>
      <c r="O24" s="672" t="str">
        <f>Sprachen!L163</f>
        <v>Hardware approval</v>
      </c>
      <c r="P24" s="673"/>
      <c r="Q24" s="673"/>
      <c r="R24" s="673"/>
      <c r="S24" s="673"/>
      <c r="T24" s="673"/>
      <c r="U24" s="942"/>
      <c r="V24" s="943" t="str">
        <f>IF('Anlage 2 PPF Abstimmung'!S136&lt;&gt;"",'Anlage 2 PPF Abstimmung'!S136,"")</f>
        <v/>
      </c>
      <c r="W24" s="944"/>
      <c r="X24" s="944"/>
      <c r="Y24" s="944"/>
      <c r="Z24" s="944"/>
      <c r="AA24" s="945"/>
      <c r="AB24" s="672" t="str">
        <f>Sprachen!L324</f>
        <v>Software approval</v>
      </c>
      <c r="AC24" s="673"/>
      <c r="AD24" s="673"/>
      <c r="AE24" s="673"/>
      <c r="AF24" s="673"/>
      <c r="AG24" s="673"/>
      <c r="AH24" s="942"/>
      <c r="AI24" s="946" t="str">
        <f>IF('Anlage 2 PPF Abstimmung'!S199&lt;&gt;"",'Anlage 2 PPF Abstimmung'!S199,"")</f>
        <v/>
      </c>
      <c r="AJ24" s="947"/>
      <c r="AK24" s="947"/>
      <c r="AL24" s="947"/>
      <c r="AM24" s="947"/>
      <c r="AN24" s="948"/>
      <c r="AO24" s="93"/>
    </row>
    <row r="25" spans="1:41" ht="16.5" thickTop="1" thickBot="1" x14ac:dyDescent="0.25">
      <c r="A25" s="886" t="str">
        <f>Sprachen!L84</f>
        <v>Confirmation of organization</v>
      </c>
      <c r="B25" s="887"/>
      <c r="C25" s="887"/>
      <c r="D25" s="887"/>
      <c r="E25" s="887"/>
      <c r="F25" s="887"/>
      <c r="G25" s="887"/>
      <c r="H25" s="887"/>
      <c r="I25" s="887"/>
      <c r="J25" s="887"/>
      <c r="K25" s="887"/>
      <c r="L25" s="887"/>
      <c r="M25" s="887"/>
      <c r="N25" s="887"/>
      <c r="O25" s="887"/>
      <c r="P25" s="887"/>
      <c r="Q25" s="887"/>
      <c r="R25" s="887"/>
      <c r="S25" s="887"/>
      <c r="T25" s="887"/>
      <c r="U25" s="887"/>
      <c r="V25" s="887"/>
      <c r="W25" s="887"/>
      <c r="X25" s="887"/>
      <c r="Y25" s="887"/>
      <c r="Z25" s="887"/>
      <c r="AA25" s="887"/>
      <c r="AB25" s="887"/>
      <c r="AC25" s="887"/>
      <c r="AD25" s="887"/>
      <c r="AE25" s="887"/>
      <c r="AF25" s="887"/>
      <c r="AG25" s="887"/>
      <c r="AH25" s="887"/>
      <c r="AI25" s="887"/>
      <c r="AJ25" s="887"/>
      <c r="AK25" s="887"/>
      <c r="AL25" s="887"/>
      <c r="AM25" s="887"/>
      <c r="AN25" s="888"/>
      <c r="AO25" s="93"/>
    </row>
    <row r="26" spans="1:41" ht="45" customHeight="1" thickTop="1" thickBot="1" x14ac:dyDescent="0.25">
      <c r="A26" s="949" t="str">
        <f>Sprachen!L85</f>
        <v>It is hereby confirmed that the PPA procedure was carried out in accordance with the agreements made in the PPA agreement and the specifications of VDA Volume 2.</v>
      </c>
      <c r="B26" s="950"/>
      <c r="C26" s="950"/>
      <c r="D26" s="950"/>
      <c r="E26" s="950"/>
      <c r="F26" s="950"/>
      <c r="G26" s="950"/>
      <c r="H26" s="950"/>
      <c r="I26" s="950"/>
      <c r="J26" s="950"/>
      <c r="K26" s="950"/>
      <c r="L26" s="950"/>
      <c r="M26" s="950"/>
      <c r="N26" s="950"/>
      <c r="O26" s="950"/>
      <c r="P26" s="950"/>
      <c r="Q26" s="950"/>
      <c r="R26" s="950"/>
      <c r="S26" s="950"/>
      <c r="T26" s="950"/>
      <c r="U26" s="950"/>
      <c r="V26" s="950"/>
      <c r="W26" s="950"/>
      <c r="X26" s="950"/>
      <c r="Y26" s="950"/>
      <c r="Z26" s="950"/>
      <c r="AA26" s="950"/>
      <c r="AB26" s="950"/>
      <c r="AC26" s="950"/>
      <c r="AD26" s="950"/>
      <c r="AE26" s="950"/>
      <c r="AF26" s="950"/>
      <c r="AG26" s="950"/>
      <c r="AH26" s="950"/>
      <c r="AI26" s="950"/>
      <c r="AJ26" s="950"/>
      <c r="AK26" s="950"/>
      <c r="AL26" s="950"/>
      <c r="AM26" s="950"/>
      <c r="AN26" s="951"/>
      <c r="AO26" s="93"/>
    </row>
    <row r="27" spans="1:41" s="1" customFormat="1" ht="16.5" thickTop="1" thickBot="1" x14ac:dyDescent="0.25">
      <c r="A27" s="952"/>
      <c r="B27" s="953"/>
      <c r="C27" s="954"/>
      <c r="D27" s="955" t="str">
        <f>Sprachen!L95</f>
        <v>The IMDS record was created under the MDS ID No.:</v>
      </c>
      <c r="E27" s="955"/>
      <c r="F27" s="955"/>
      <c r="G27" s="955"/>
      <c r="H27" s="955"/>
      <c r="I27" s="955"/>
      <c r="J27" s="955"/>
      <c r="K27" s="955"/>
      <c r="L27" s="955"/>
      <c r="M27" s="955"/>
      <c r="N27" s="955"/>
      <c r="O27" s="955"/>
      <c r="P27" s="955"/>
      <c r="Q27" s="955"/>
      <c r="R27" s="955"/>
      <c r="S27" s="955"/>
      <c r="T27" s="955"/>
      <c r="U27" s="955"/>
      <c r="V27" s="955"/>
      <c r="W27" s="956"/>
      <c r="X27" s="956"/>
      <c r="Y27" s="956"/>
      <c r="Z27" s="956"/>
      <c r="AA27" s="956"/>
      <c r="AB27" s="956"/>
      <c r="AC27" s="956"/>
      <c r="AD27" s="956"/>
      <c r="AE27" s="956"/>
      <c r="AF27" s="956"/>
      <c r="AG27" s="956"/>
      <c r="AH27" s="956"/>
      <c r="AI27" s="956"/>
      <c r="AJ27" s="956"/>
      <c r="AK27" s="956"/>
      <c r="AL27" s="956"/>
      <c r="AM27" s="956"/>
      <c r="AN27" s="957"/>
      <c r="AO27" s="76"/>
    </row>
    <row r="28" spans="1:41" ht="15.75" thickTop="1" x14ac:dyDescent="0.2">
      <c r="A28" s="787" t="str">
        <f>Sprachen!L234</f>
        <v>Name</v>
      </c>
      <c r="B28" s="788"/>
      <c r="C28" s="788"/>
      <c r="D28" s="788"/>
      <c r="E28" s="788"/>
      <c r="F28" s="788"/>
      <c r="G28" s="788"/>
      <c r="H28" s="789"/>
      <c r="I28" s="697" t="str">
        <f>IF('Anlage 3 Selbstb. Produkt'!I28&lt;&gt;"",'Anlage 3 Selbstb. Produkt'!I28,"")</f>
        <v/>
      </c>
      <c r="J28" s="698"/>
      <c r="K28" s="698"/>
      <c r="L28" s="698"/>
      <c r="M28" s="698"/>
      <c r="N28" s="698"/>
      <c r="O28" s="698"/>
      <c r="P28" s="698"/>
      <c r="Q28" s="698"/>
      <c r="R28" s="698"/>
      <c r="S28" s="698"/>
      <c r="T28" s="698"/>
      <c r="U28" s="699"/>
      <c r="V28" s="958" t="str">
        <f>Sprachen!L61</f>
        <v>Remark</v>
      </c>
      <c r="W28" s="959"/>
      <c r="X28" s="959"/>
      <c r="Y28" s="959"/>
      <c r="Z28" s="960"/>
      <c r="AA28" s="965"/>
      <c r="AB28" s="637"/>
      <c r="AC28" s="637"/>
      <c r="AD28" s="637"/>
      <c r="AE28" s="637"/>
      <c r="AF28" s="637"/>
      <c r="AG28" s="637"/>
      <c r="AH28" s="637"/>
      <c r="AI28" s="637"/>
      <c r="AJ28" s="637"/>
      <c r="AK28" s="637"/>
      <c r="AL28" s="637"/>
      <c r="AM28" s="637"/>
      <c r="AN28" s="638"/>
      <c r="AO28" s="93"/>
    </row>
    <row r="29" spans="1:41" ht="15" x14ac:dyDescent="0.2">
      <c r="A29" s="744" t="str">
        <f>Sprachen!L20</f>
        <v>Department</v>
      </c>
      <c r="B29" s="745"/>
      <c r="C29" s="745"/>
      <c r="D29" s="745"/>
      <c r="E29" s="745"/>
      <c r="F29" s="745"/>
      <c r="G29" s="745"/>
      <c r="H29" s="746"/>
      <c r="I29" s="274" t="str">
        <f>IF('Anlage 3 Selbstb. Produkt'!I29&lt;&gt;"",'Anlage 3 Selbstb. Produkt'!I29,"")</f>
        <v/>
      </c>
      <c r="J29" s="275"/>
      <c r="K29" s="275"/>
      <c r="L29" s="275"/>
      <c r="M29" s="275"/>
      <c r="N29" s="275"/>
      <c r="O29" s="275"/>
      <c r="P29" s="275"/>
      <c r="Q29" s="275"/>
      <c r="R29" s="275"/>
      <c r="S29" s="275"/>
      <c r="T29" s="275"/>
      <c r="U29" s="277"/>
      <c r="V29" s="961"/>
      <c r="W29" s="742"/>
      <c r="X29" s="742"/>
      <c r="Y29" s="742"/>
      <c r="Z29" s="743"/>
      <c r="AA29" s="966"/>
      <c r="AB29" s="639"/>
      <c r="AC29" s="639"/>
      <c r="AD29" s="639"/>
      <c r="AE29" s="639"/>
      <c r="AF29" s="639"/>
      <c r="AG29" s="639"/>
      <c r="AH29" s="639"/>
      <c r="AI29" s="639"/>
      <c r="AJ29" s="639"/>
      <c r="AK29" s="639"/>
      <c r="AL29" s="639"/>
      <c r="AM29" s="639"/>
      <c r="AN29" s="640"/>
      <c r="AO29" s="93"/>
    </row>
    <row r="30" spans="1:41" ht="15" x14ac:dyDescent="0.2">
      <c r="A30" s="744" t="str">
        <f>Sprachen!L343</f>
        <v>Telephone</v>
      </c>
      <c r="B30" s="745"/>
      <c r="C30" s="745"/>
      <c r="D30" s="745"/>
      <c r="E30" s="745"/>
      <c r="F30" s="745"/>
      <c r="G30" s="745"/>
      <c r="H30" s="746"/>
      <c r="I30" s="274" t="str">
        <f>IF('Anlage 3 Selbstb. Produkt'!I30&lt;&gt;"",'Anlage 3 Selbstb. Produkt'!I30,"")</f>
        <v/>
      </c>
      <c r="J30" s="275"/>
      <c r="K30" s="275"/>
      <c r="L30" s="275"/>
      <c r="M30" s="275"/>
      <c r="N30" s="275"/>
      <c r="O30" s="275"/>
      <c r="P30" s="275"/>
      <c r="Q30" s="275"/>
      <c r="R30" s="275"/>
      <c r="S30" s="275"/>
      <c r="T30" s="275"/>
      <c r="U30" s="277"/>
      <c r="V30" s="961"/>
      <c r="W30" s="742"/>
      <c r="X30" s="742"/>
      <c r="Y30" s="742"/>
      <c r="Z30" s="743"/>
      <c r="AA30" s="966"/>
      <c r="AB30" s="639"/>
      <c r="AC30" s="639"/>
      <c r="AD30" s="639"/>
      <c r="AE30" s="639"/>
      <c r="AF30" s="639"/>
      <c r="AG30" s="639"/>
      <c r="AH30" s="639"/>
      <c r="AI30" s="639"/>
      <c r="AJ30" s="639"/>
      <c r="AK30" s="639"/>
      <c r="AL30" s="639"/>
      <c r="AM30" s="639"/>
      <c r="AN30" s="640"/>
      <c r="AO30" s="93"/>
    </row>
    <row r="31" spans="1:41" ht="15" x14ac:dyDescent="0.2">
      <c r="A31" s="744" t="str">
        <f>Sprachen!L120</f>
        <v>E-mail/Fax</v>
      </c>
      <c r="B31" s="745"/>
      <c r="C31" s="745"/>
      <c r="D31" s="745"/>
      <c r="E31" s="745"/>
      <c r="F31" s="745"/>
      <c r="G31" s="745"/>
      <c r="H31" s="746"/>
      <c r="I31" s="274" t="str">
        <f>IF('Anlage 3 Selbstb. Produkt'!I31&lt;&gt;"",'Anlage 3 Selbstb. Produkt'!I31,"")</f>
        <v/>
      </c>
      <c r="J31" s="275"/>
      <c r="K31" s="275"/>
      <c r="L31" s="275"/>
      <c r="M31" s="275"/>
      <c r="N31" s="275"/>
      <c r="O31" s="275"/>
      <c r="P31" s="275"/>
      <c r="Q31" s="275"/>
      <c r="R31" s="275"/>
      <c r="S31" s="275"/>
      <c r="T31" s="275"/>
      <c r="U31" s="277"/>
      <c r="V31" s="962"/>
      <c r="W31" s="963"/>
      <c r="X31" s="963"/>
      <c r="Y31" s="963"/>
      <c r="Z31" s="964"/>
      <c r="AA31" s="967"/>
      <c r="AB31" s="641"/>
      <c r="AC31" s="641"/>
      <c r="AD31" s="641"/>
      <c r="AE31" s="641"/>
      <c r="AF31" s="641"/>
      <c r="AG31" s="641"/>
      <c r="AH31" s="641"/>
      <c r="AI31" s="641"/>
      <c r="AJ31" s="641"/>
      <c r="AK31" s="641"/>
      <c r="AL31" s="641"/>
      <c r="AM31" s="641"/>
      <c r="AN31" s="642"/>
      <c r="AO31" s="93"/>
    </row>
    <row r="32" spans="1:41" ht="21.2" customHeight="1" thickBot="1" x14ac:dyDescent="0.25">
      <c r="A32" s="805" t="str">
        <f>Sprachen!L91</f>
        <v>Date</v>
      </c>
      <c r="B32" s="806"/>
      <c r="C32" s="806"/>
      <c r="D32" s="806"/>
      <c r="E32" s="806"/>
      <c r="F32" s="806"/>
      <c r="G32" s="806"/>
      <c r="H32" s="807"/>
      <c r="I32" s="683" t="str">
        <f>IF('Anlage 4 PPF-Bewertung'!I124&lt;&gt;"",'Anlage 4 PPF-Bewertung'!I124,"")</f>
        <v/>
      </c>
      <c r="J32" s="710"/>
      <c r="K32" s="710"/>
      <c r="L32" s="710"/>
      <c r="M32" s="710"/>
      <c r="N32" s="710"/>
      <c r="O32" s="710"/>
      <c r="P32" s="710"/>
      <c r="Q32" s="710"/>
      <c r="R32" s="710"/>
      <c r="S32" s="710"/>
      <c r="T32" s="710"/>
      <c r="U32" s="711"/>
      <c r="V32" s="879" t="str">
        <f>Sprachen!L348</f>
        <v>Signature</v>
      </c>
      <c r="W32" s="806"/>
      <c r="X32" s="806"/>
      <c r="Y32" s="806"/>
      <c r="Z32" s="807"/>
      <c r="AA32" s="292"/>
      <c r="AB32" s="293"/>
      <c r="AC32" s="293"/>
      <c r="AD32" s="293"/>
      <c r="AE32" s="293"/>
      <c r="AF32" s="293"/>
      <c r="AG32" s="293"/>
      <c r="AH32" s="293"/>
      <c r="AI32" s="293"/>
      <c r="AJ32" s="293"/>
      <c r="AK32" s="293"/>
      <c r="AL32" s="293"/>
      <c r="AM32" s="293"/>
      <c r="AN32" s="297"/>
      <c r="AO32" s="93"/>
    </row>
    <row r="33" spans="1:41" ht="17.25" thickTop="1" thickBot="1" x14ac:dyDescent="0.25">
      <c r="A33" s="687" t="str">
        <f>Sprachen!L124</f>
        <v>Customer decision</v>
      </c>
      <c r="B33" s="688"/>
      <c r="C33" s="688"/>
      <c r="D33" s="688"/>
      <c r="E33" s="688"/>
      <c r="F33" s="688"/>
      <c r="G33" s="688"/>
      <c r="H33" s="688"/>
      <c r="I33" s="688"/>
      <c r="J33" s="688"/>
      <c r="K33" s="688"/>
      <c r="L33" s="688"/>
      <c r="M33" s="688"/>
      <c r="N33" s="688"/>
      <c r="O33" s="688"/>
      <c r="P33" s="688"/>
      <c r="Q33" s="688"/>
      <c r="R33" s="688"/>
      <c r="S33" s="688"/>
      <c r="T33" s="688"/>
      <c r="U33" s="688"/>
      <c r="V33" s="688"/>
      <c r="W33" s="688"/>
      <c r="X33" s="688"/>
      <c r="Y33" s="688"/>
      <c r="Z33" s="688"/>
      <c r="AA33" s="688"/>
      <c r="AB33" s="688"/>
      <c r="AC33" s="688"/>
      <c r="AD33" s="688"/>
      <c r="AE33" s="688"/>
      <c r="AF33" s="688"/>
      <c r="AG33" s="688"/>
      <c r="AH33" s="688"/>
      <c r="AI33" s="688"/>
      <c r="AJ33" s="688"/>
      <c r="AK33" s="688"/>
      <c r="AL33" s="688"/>
      <c r="AM33" s="688"/>
      <c r="AN33" s="689"/>
      <c r="AO33" s="93"/>
    </row>
    <row r="34" spans="1:41" s="1" customFormat="1" ht="38.25" customHeight="1" thickTop="1" thickBot="1" x14ac:dyDescent="0.25">
      <c r="A34" s="983" t="str">
        <f>Sprachen!L191</f>
        <v>Customer-ready/Ready for series production</v>
      </c>
      <c r="B34" s="984"/>
      <c r="C34" s="985"/>
      <c r="D34" s="985"/>
      <c r="E34" s="985"/>
      <c r="F34" s="985"/>
      <c r="G34" s="985"/>
      <c r="H34" s="985"/>
      <c r="I34" s="985"/>
      <c r="J34" s="985"/>
      <c r="K34" s="985"/>
      <c r="L34" s="985"/>
      <c r="M34" s="985"/>
      <c r="N34" s="985"/>
      <c r="O34" s="985"/>
      <c r="P34" s="985"/>
      <c r="Q34" s="985"/>
      <c r="R34" s="985"/>
      <c r="S34" s="986" t="str">
        <f>IF('Anlage 4 PPF-Bewertung'!S126&lt;&gt;"",'Anlage 4 PPF-Bewertung'!S126,"")</f>
        <v/>
      </c>
      <c r="T34" s="987"/>
      <c r="U34" s="983" t="str">
        <f>Sprachen!L243</f>
        <v>Not customer-ready / 
Not ready for series production</v>
      </c>
      <c r="V34" s="985"/>
      <c r="W34" s="985"/>
      <c r="X34" s="985"/>
      <c r="Y34" s="985"/>
      <c r="Z34" s="985"/>
      <c r="AA34" s="985"/>
      <c r="AB34" s="985"/>
      <c r="AC34" s="985"/>
      <c r="AD34" s="985"/>
      <c r="AE34" s="985"/>
      <c r="AF34" s="985"/>
      <c r="AG34" s="985"/>
      <c r="AH34" s="985"/>
      <c r="AI34" s="985"/>
      <c r="AJ34" s="985"/>
      <c r="AK34" s="985"/>
      <c r="AL34" s="985"/>
      <c r="AM34" s="986" t="str">
        <f>IF('Anlage 4 PPF-Bewertung'!AM126&lt;&gt;"",'Anlage 4 PPF-Bewertung'!AM126,"")</f>
        <v/>
      </c>
      <c r="AN34" s="987"/>
      <c r="AO34" s="76"/>
    </row>
    <row r="35" spans="1:41" ht="20.100000000000001" customHeight="1" thickTop="1" thickBot="1" x14ac:dyDescent="0.25">
      <c r="A35" s="968" t="str">
        <f>Sprachen!L268</f>
        <v>PPA procedure towards customer closed</v>
      </c>
      <c r="B35" s="969"/>
      <c r="C35" s="970"/>
      <c r="D35" s="970"/>
      <c r="E35" s="970"/>
      <c r="F35" s="970"/>
      <c r="G35" s="970"/>
      <c r="H35" s="970"/>
      <c r="I35" s="970"/>
      <c r="J35" s="970"/>
      <c r="K35" s="970"/>
      <c r="L35" s="970"/>
      <c r="M35" s="970"/>
      <c r="N35" s="970"/>
      <c r="O35" s="970"/>
      <c r="P35" s="970"/>
      <c r="Q35" s="970"/>
      <c r="R35" s="970"/>
      <c r="S35" s="971" t="str">
        <f>IF('Anlage 4 PPF-Bewertung'!S127&lt;&gt;"","X","")</f>
        <v/>
      </c>
      <c r="T35" s="972"/>
      <c r="U35" s="973" t="str">
        <f>Sprachen!L238</f>
        <v>New PPA procedure required</v>
      </c>
      <c r="V35" s="974"/>
      <c r="W35" s="974"/>
      <c r="X35" s="974"/>
      <c r="Y35" s="974"/>
      <c r="Z35" s="974"/>
      <c r="AA35" s="974"/>
      <c r="AB35" s="974"/>
      <c r="AC35" s="974"/>
      <c r="AD35" s="974"/>
      <c r="AE35" s="974"/>
      <c r="AF35" s="974"/>
      <c r="AG35" s="974"/>
      <c r="AH35" s="974"/>
      <c r="AI35" s="974"/>
      <c r="AJ35" s="974"/>
      <c r="AK35" s="974"/>
      <c r="AL35" s="974"/>
      <c r="AM35" s="977" t="str">
        <f>IF('Anlage 4 PPF-Bewertung'!AM127="X","X","")</f>
        <v/>
      </c>
      <c r="AN35" s="978"/>
      <c r="AO35" s="93">
        <f>COUNTIF(S35:T36,"X")+COUNTIF(AM35,"X")</f>
        <v>0</v>
      </c>
    </row>
    <row r="36" spans="1:41" ht="20.100000000000001" customHeight="1" thickTop="1" thickBot="1" x14ac:dyDescent="0.25">
      <c r="A36" s="980" t="str">
        <f>Sprachen!L26</f>
        <v>Update of PPA documentation required</v>
      </c>
      <c r="B36" s="981"/>
      <c r="C36" s="982"/>
      <c r="D36" s="982"/>
      <c r="E36" s="982"/>
      <c r="F36" s="982"/>
      <c r="G36" s="982"/>
      <c r="H36" s="982"/>
      <c r="I36" s="982"/>
      <c r="J36" s="982"/>
      <c r="K36" s="982"/>
      <c r="L36" s="982"/>
      <c r="M36" s="982"/>
      <c r="N36" s="982"/>
      <c r="O36" s="982"/>
      <c r="P36" s="982"/>
      <c r="Q36" s="982"/>
      <c r="R36" s="982"/>
      <c r="S36" s="971" t="str">
        <f>IF('Anlage 4 PPF-Bewertung'!S128&lt;&gt;"","X","")</f>
        <v/>
      </c>
      <c r="T36" s="972"/>
      <c r="U36" s="975"/>
      <c r="V36" s="976"/>
      <c r="W36" s="976"/>
      <c r="X36" s="976"/>
      <c r="Y36" s="976"/>
      <c r="Z36" s="976"/>
      <c r="AA36" s="976"/>
      <c r="AB36" s="976"/>
      <c r="AC36" s="976"/>
      <c r="AD36" s="976"/>
      <c r="AE36" s="976"/>
      <c r="AF36" s="976"/>
      <c r="AG36" s="976"/>
      <c r="AH36" s="976"/>
      <c r="AI36" s="976"/>
      <c r="AJ36" s="976"/>
      <c r="AK36" s="976"/>
      <c r="AL36" s="976"/>
      <c r="AM36" s="979"/>
      <c r="AN36" s="671"/>
      <c r="AO36" s="93"/>
    </row>
    <row r="37" spans="1:41" ht="20.100000000000001" customHeight="1" thickTop="1" thickBot="1" x14ac:dyDescent="0.25">
      <c r="A37" s="988" t="str">
        <f>Sprachen!L76 &amp; " " &amp;Sprachen!L187</f>
        <v>Report number/version Customer</v>
      </c>
      <c r="B37" s="989"/>
      <c r="C37" s="989"/>
      <c r="D37" s="989"/>
      <c r="E37" s="989"/>
      <c r="F37" s="989"/>
      <c r="G37" s="989"/>
      <c r="H37" s="989"/>
      <c r="I37" s="989"/>
      <c r="J37" s="989"/>
      <c r="K37" s="989"/>
      <c r="L37" s="989"/>
      <c r="M37" s="989"/>
      <c r="N37" s="989"/>
      <c r="O37" s="989"/>
      <c r="P37" s="989"/>
      <c r="Q37" s="989"/>
      <c r="R37" s="990"/>
      <c r="S37" s="991" t="str">
        <f>IF('Anlage 2 PPF Abstimmung'!AB12&lt;&gt;"",'Anlage 2 PPF Abstimmung'!AB12,"")</f>
        <v>EMPB xxxxxx</v>
      </c>
      <c r="T37" s="991"/>
      <c r="U37" s="991"/>
      <c r="V37" s="991"/>
      <c r="W37" s="991"/>
      <c r="X37" s="991"/>
      <c r="Y37" s="991"/>
      <c r="Z37" s="991"/>
      <c r="AA37" s="991"/>
      <c r="AB37" s="991"/>
      <c r="AC37" s="991"/>
      <c r="AD37" s="991"/>
      <c r="AE37" s="991"/>
      <c r="AF37" s="991"/>
      <c r="AG37" s="991"/>
      <c r="AH37" s="991"/>
      <c r="AI37" s="991"/>
      <c r="AJ37" s="991"/>
      <c r="AK37" s="991"/>
      <c r="AL37" s="991"/>
      <c r="AM37" s="991"/>
      <c r="AN37" s="992"/>
      <c r="AO37" s="93"/>
    </row>
    <row r="38" spans="1:41" ht="15.75" thickTop="1" x14ac:dyDescent="0.2">
      <c r="A38" s="693" t="str">
        <f>Sprachen!L234</f>
        <v>Name</v>
      </c>
      <c r="B38" s="694"/>
      <c r="C38" s="695"/>
      <c r="D38" s="695"/>
      <c r="E38" s="695"/>
      <c r="F38" s="695"/>
      <c r="G38" s="695"/>
      <c r="H38" s="696"/>
      <c r="I38" s="697" t="str">
        <f>IF('Anlage 2 PPF Abstimmung'!I271&lt;&gt;"",'Anlage 2 PPF Abstimmung'!I271,"")</f>
        <v/>
      </c>
      <c r="J38" s="698"/>
      <c r="K38" s="698"/>
      <c r="L38" s="698"/>
      <c r="M38" s="698"/>
      <c r="N38" s="698"/>
      <c r="O38" s="698"/>
      <c r="P38" s="698"/>
      <c r="Q38" s="698"/>
      <c r="R38" s="698"/>
      <c r="S38" s="698"/>
      <c r="T38" s="698"/>
      <c r="U38" s="699"/>
      <c r="V38" s="700" t="str">
        <f>Sprachen!L61</f>
        <v>Remark</v>
      </c>
      <c r="W38" s="701"/>
      <c r="X38" s="701"/>
      <c r="Y38" s="701"/>
      <c r="Z38" s="702"/>
      <c r="AA38" s="637"/>
      <c r="AB38" s="637"/>
      <c r="AC38" s="637"/>
      <c r="AD38" s="637"/>
      <c r="AE38" s="637"/>
      <c r="AF38" s="637"/>
      <c r="AG38" s="637"/>
      <c r="AH38" s="637"/>
      <c r="AI38" s="637"/>
      <c r="AJ38" s="637"/>
      <c r="AK38" s="637"/>
      <c r="AL38" s="637"/>
      <c r="AM38" s="637"/>
      <c r="AN38" s="638"/>
      <c r="AO38" s="93"/>
    </row>
    <row r="39" spans="1:41" ht="15" x14ac:dyDescent="0.2">
      <c r="A39" s="675" t="str">
        <f>Sprachen!L20</f>
        <v>Department</v>
      </c>
      <c r="B39" s="676"/>
      <c r="C39" s="677"/>
      <c r="D39" s="677"/>
      <c r="E39" s="677"/>
      <c r="F39" s="677"/>
      <c r="G39" s="677"/>
      <c r="H39" s="678"/>
      <c r="I39" s="274" t="str">
        <f>IF('Anlage 2 PPF Abstimmung'!I272&lt;&gt;"",'Anlage 2 PPF Abstimmung'!I272,"")</f>
        <v/>
      </c>
      <c r="J39" s="275"/>
      <c r="K39" s="275"/>
      <c r="L39" s="275"/>
      <c r="M39" s="275"/>
      <c r="N39" s="275"/>
      <c r="O39" s="275"/>
      <c r="P39" s="275"/>
      <c r="Q39" s="275"/>
      <c r="R39" s="275"/>
      <c r="S39" s="275"/>
      <c r="T39" s="275"/>
      <c r="U39" s="277"/>
      <c r="V39" s="703"/>
      <c r="W39" s="704"/>
      <c r="X39" s="704"/>
      <c r="Y39" s="704"/>
      <c r="Z39" s="705"/>
      <c r="AA39" s="639"/>
      <c r="AB39" s="639"/>
      <c r="AC39" s="639"/>
      <c r="AD39" s="639"/>
      <c r="AE39" s="639"/>
      <c r="AF39" s="639"/>
      <c r="AG39" s="639"/>
      <c r="AH39" s="639"/>
      <c r="AI39" s="639"/>
      <c r="AJ39" s="639"/>
      <c r="AK39" s="639"/>
      <c r="AL39" s="639"/>
      <c r="AM39" s="639"/>
      <c r="AN39" s="640"/>
      <c r="AO39" s="93"/>
    </row>
    <row r="40" spans="1:41" ht="15" x14ac:dyDescent="0.2">
      <c r="A40" s="675" t="str">
        <f>Sprachen!L343</f>
        <v>Telephone</v>
      </c>
      <c r="B40" s="676"/>
      <c r="C40" s="677"/>
      <c r="D40" s="677"/>
      <c r="E40" s="677"/>
      <c r="F40" s="677"/>
      <c r="G40" s="677"/>
      <c r="H40" s="678"/>
      <c r="I40" s="274" t="str">
        <f>IF('Anlage 2 PPF Abstimmung'!I273&lt;&gt;"",'Anlage 2 PPF Abstimmung'!I273,"")</f>
        <v/>
      </c>
      <c r="J40" s="275"/>
      <c r="K40" s="275"/>
      <c r="L40" s="275"/>
      <c r="M40" s="275"/>
      <c r="N40" s="275"/>
      <c r="O40" s="275"/>
      <c r="P40" s="275"/>
      <c r="Q40" s="275"/>
      <c r="R40" s="275"/>
      <c r="S40" s="275"/>
      <c r="T40" s="275"/>
      <c r="U40" s="277"/>
      <c r="V40" s="703"/>
      <c r="W40" s="704"/>
      <c r="X40" s="704"/>
      <c r="Y40" s="704"/>
      <c r="Z40" s="705"/>
      <c r="AA40" s="639"/>
      <c r="AB40" s="639"/>
      <c r="AC40" s="639"/>
      <c r="AD40" s="639"/>
      <c r="AE40" s="639"/>
      <c r="AF40" s="639"/>
      <c r="AG40" s="639"/>
      <c r="AH40" s="639"/>
      <c r="AI40" s="639"/>
      <c r="AJ40" s="639"/>
      <c r="AK40" s="639"/>
      <c r="AL40" s="639"/>
      <c r="AM40" s="639"/>
      <c r="AN40" s="640"/>
      <c r="AO40" s="93"/>
    </row>
    <row r="41" spans="1:41" ht="15" x14ac:dyDescent="0.2">
      <c r="A41" s="675" t="str">
        <f>Sprachen!L120</f>
        <v>E-mail/Fax</v>
      </c>
      <c r="B41" s="676"/>
      <c r="C41" s="677"/>
      <c r="D41" s="677"/>
      <c r="E41" s="677"/>
      <c r="F41" s="677"/>
      <c r="G41" s="677"/>
      <c r="H41" s="678"/>
      <c r="I41" s="274" t="str">
        <f>IF('Anlage 2 PPF Abstimmung'!I274&lt;&gt;"",'Anlage 2 PPF Abstimmung'!I274,"")</f>
        <v/>
      </c>
      <c r="J41" s="275"/>
      <c r="K41" s="275"/>
      <c r="L41" s="275"/>
      <c r="M41" s="275"/>
      <c r="N41" s="275"/>
      <c r="O41" s="275"/>
      <c r="P41" s="275"/>
      <c r="Q41" s="275"/>
      <c r="R41" s="275"/>
      <c r="S41" s="275"/>
      <c r="T41" s="275"/>
      <c r="U41" s="277"/>
      <c r="V41" s="703"/>
      <c r="W41" s="704"/>
      <c r="X41" s="704"/>
      <c r="Y41" s="704"/>
      <c r="Z41" s="705"/>
      <c r="AA41" s="641"/>
      <c r="AB41" s="641"/>
      <c r="AC41" s="641"/>
      <c r="AD41" s="641"/>
      <c r="AE41" s="641"/>
      <c r="AF41" s="641"/>
      <c r="AG41" s="641"/>
      <c r="AH41" s="641"/>
      <c r="AI41" s="641"/>
      <c r="AJ41" s="641"/>
      <c r="AK41" s="641"/>
      <c r="AL41" s="641"/>
      <c r="AM41" s="641"/>
      <c r="AN41" s="642"/>
      <c r="AO41" s="93"/>
    </row>
    <row r="42" spans="1:41" ht="21.2" customHeight="1" thickBot="1" x14ac:dyDescent="0.25">
      <c r="A42" s="679" t="str">
        <f>Sprachen!L91</f>
        <v>Date</v>
      </c>
      <c r="B42" s="680"/>
      <c r="C42" s="681"/>
      <c r="D42" s="681"/>
      <c r="E42" s="681"/>
      <c r="F42" s="681"/>
      <c r="G42" s="681"/>
      <c r="H42" s="682"/>
      <c r="I42" s="683" t="str">
        <f>IF('Anlage 4 PPF-Bewertung'!I149&lt;&gt;"",'Anlage 4 PPF-Bewertung'!I149,"")</f>
        <v/>
      </c>
      <c r="J42" s="710"/>
      <c r="K42" s="710"/>
      <c r="L42" s="710"/>
      <c r="M42" s="710"/>
      <c r="N42" s="710"/>
      <c r="O42" s="710"/>
      <c r="P42" s="710"/>
      <c r="Q42" s="710"/>
      <c r="R42" s="710"/>
      <c r="S42" s="710"/>
      <c r="T42" s="710"/>
      <c r="U42" s="711"/>
      <c r="V42" s="667" t="str">
        <f>Sprachen!L348</f>
        <v>Signature</v>
      </c>
      <c r="W42" s="668"/>
      <c r="X42" s="668"/>
      <c r="Y42" s="668"/>
      <c r="Z42" s="669"/>
      <c r="AA42" s="670"/>
      <c r="AB42" s="670"/>
      <c r="AC42" s="670"/>
      <c r="AD42" s="670"/>
      <c r="AE42" s="670"/>
      <c r="AF42" s="670"/>
      <c r="AG42" s="670"/>
      <c r="AH42" s="670"/>
      <c r="AI42" s="670"/>
      <c r="AJ42" s="670"/>
      <c r="AK42" s="670"/>
      <c r="AL42" s="670"/>
      <c r="AM42" s="670"/>
      <c r="AN42" s="671"/>
      <c r="AO42" s="93"/>
    </row>
    <row r="43" spans="1:41" ht="15" thickTop="1" x14ac:dyDescent="0.2"/>
  </sheetData>
  <mergeCells count="125">
    <mergeCell ref="A41:H41"/>
    <mergeCell ref="I41:U41"/>
    <mergeCell ref="A42:H42"/>
    <mergeCell ref="I42:U42"/>
    <mergeCell ref="V42:Z42"/>
    <mergeCell ref="AA42:AN42"/>
    <mergeCell ref="A37:R37"/>
    <mergeCell ref="S37:AN37"/>
    <mergeCell ref="A38:H38"/>
    <mergeCell ref="I38:U38"/>
    <mergeCell ref="V38:Z41"/>
    <mergeCell ref="AA38:AN41"/>
    <mergeCell ref="A39:H39"/>
    <mergeCell ref="I39:U39"/>
    <mergeCell ref="A40:H40"/>
    <mergeCell ref="I40:U40"/>
    <mergeCell ref="A35:R35"/>
    <mergeCell ref="S35:T35"/>
    <mergeCell ref="U35:AL36"/>
    <mergeCell ref="AM35:AN36"/>
    <mergeCell ref="A36:R36"/>
    <mergeCell ref="S36:T36"/>
    <mergeCell ref="V32:Z32"/>
    <mergeCell ref="AA32:AN32"/>
    <mergeCell ref="A33:AN33"/>
    <mergeCell ref="A34:R34"/>
    <mergeCell ref="S34:T34"/>
    <mergeCell ref="U34:AL34"/>
    <mergeCell ref="AM34:AN34"/>
    <mergeCell ref="A30:H30"/>
    <mergeCell ref="I30:U30"/>
    <mergeCell ref="A31:H31"/>
    <mergeCell ref="I31:U31"/>
    <mergeCell ref="A32:H32"/>
    <mergeCell ref="I32:U32"/>
    <mergeCell ref="A26:AN26"/>
    <mergeCell ref="A27:C27"/>
    <mergeCell ref="D27:V27"/>
    <mergeCell ref="W27:AN27"/>
    <mergeCell ref="A28:H28"/>
    <mergeCell ref="I28:U28"/>
    <mergeCell ref="V28:Z31"/>
    <mergeCell ref="AA28:AN31"/>
    <mergeCell ref="A29:H29"/>
    <mergeCell ref="I29:U29"/>
    <mergeCell ref="A24:N24"/>
    <mergeCell ref="O24:U24"/>
    <mergeCell ref="V24:AA24"/>
    <mergeCell ref="AB24:AH24"/>
    <mergeCell ref="AI24:AN24"/>
    <mergeCell ref="A25:AN25"/>
    <mergeCell ref="A23:G23"/>
    <mergeCell ref="H23:N23"/>
    <mergeCell ref="O23:U23"/>
    <mergeCell ref="V23:AA23"/>
    <mergeCell ref="AB23:AH23"/>
    <mergeCell ref="AI23:AN23"/>
    <mergeCell ref="A22:G22"/>
    <mergeCell ref="H22:N22"/>
    <mergeCell ref="O22:U22"/>
    <mergeCell ref="V22:AA22"/>
    <mergeCell ref="AB22:AH22"/>
    <mergeCell ref="AI22:AN22"/>
    <mergeCell ref="A21:G21"/>
    <mergeCell ref="H21:N21"/>
    <mergeCell ref="O21:U21"/>
    <mergeCell ref="V21:AA21"/>
    <mergeCell ref="AB21:AH21"/>
    <mergeCell ref="AI21:AN21"/>
    <mergeCell ref="A20:G20"/>
    <mergeCell ref="H20:N20"/>
    <mergeCell ref="O20:U20"/>
    <mergeCell ref="V20:AA20"/>
    <mergeCell ref="AB20:AH20"/>
    <mergeCell ref="AI20:AN20"/>
    <mergeCell ref="A19:G19"/>
    <mergeCell ref="H19:N19"/>
    <mergeCell ref="O19:U19"/>
    <mergeCell ref="V19:AA19"/>
    <mergeCell ref="AB19:AH19"/>
    <mergeCell ref="AI19:AN19"/>
    <mergeCell ref="V17:AA17"/>
    <mergeCell ref="A18:G18"/>
    <mergeCell ref="H18:N18"/>
    <mergeCell ref="O18:U18"/>
    <mergeCell ref="V18:AA18"/>
    <mergeCell ref="AB18:AH18"/>
    <mergeCell ref="AI18:AN18"/>
    <mergeCell ref="AB15:AN15"/>
    <mergeCell ref="A16:G16"/>
    <mergeCell ref="H16:N16"/>
    <mergeCell ref="O16:U16"/>
    <mergeCell ref="V16:AA16"/>
    <mergeCell ref="AB16:AH17"/>
    <mergeCell ref="A17:G17"/>
    <mergeCell ref="H17:N17"/>
    <mergeCell ref="O17:U17"/>
    <mergeCell ref="AI16:AN17"/>
    <mergeCell ref="A9:T9"/>
    <mergeCell ref="U9:V9"/>
    <mergeCell ref="U5:V5"/>
    <mergeCell ref="W5:AN5"/>
    <mergeCell ref="U6:V6"/>
    <mergeCell ref="W6:AN6"/>
    <mergeCell ref="U13:V13"/>
    <mergeCell ref="U14:V14"/>
    <mergeCell ref="A15:N15"/>
    <mergeCell ref="O15:AA15"/>
    <mergeCell ref="A10:T10"/>
    <mergeCell ref="U10:V10"/>
    <mergeCell ref="U11:V11"/>
    <mergeCell ref="U12:V12"/>
    <mergeCell ref="A11:T14"/>
    <mergeCell ref="A1:M2"/>
    <mergeCell ref="N2:T2"/>
    <mergeCell ref="U2:AN2"/>
    <mergeCell ref="A3:T3"/>
    <mergeCell ref="U3:AN3"/>
    <mergeCell ref="A4:T4"/>
    <mergeCell ref="U4:V4"/>
    <mergeCell ref="W4:AN4"/>
    <mergeCell ref="U7:AN7"/>
    <mergeCell ref="N1:AN1"/>
    <mergeCell ref="A5:T8"/>
    <mergeCell ref="U8:V8"/>
  </mergeCells>
  <conditionalFormatting sqref="A4:A5">
    <cfRule type="expression" dxfId="417" priority="34">
      <formula>$A$4=""</formula>
    </cfRule>
    <cfRule type="expression" dxfId="416" priority="33">
      <formula>$A$4&lt;&gt;""</formula>
    </cfRule>
  </conditionalFormatting>
  <conditionalFormatting sqref="A10:A11">
    <cfRule type="expression" dxfId="415" priority="32">
      <formula>$A$10=""</formula>
    </cfRule>
    <cfRule type="expression" dxfId="414" priority="31">
      <formula>$A$10&lt;&gt;""</formula>
    </cfRule>
  </conditionalFormatting>
  <conditionalFormatting sqref="A27:C27">
    <cfRule type="expression" dxfId="413" priority="22">
      <formula>$A$27=""</formula>
    </cfRule>
    <cfRule type="expression" dxfId="412" priority="21">
      <formula>$A$27="X"</formula>
    </cfRule>
  </conditionalFormatting>
  <conditionalFormatting sqref="H16:H23">
    <cfRule type="expression" dxfId="411" priority="3">
      <formula>$H16&lt;&gt;""</formula>
    </cfRule>
    <cfRule type="expression" dxfId="410" priority="4">
      <formula>$AA16=""</formula>
    </cfRule>
  </conditionalFormatting>
  <conditionalFormatting sqref="I28:I32">
    <cfRule type="expression" dxfId="409" priority="2">
      <formula>$I28=""</formula>
    </cfRule>
    <cfRule type="expression" dxfId="408" priority="1">
      <formula>$I28&lt;&gt;""</formula>
    </cfRule>
  </conditionalFormatting>
  <conditionalFormatting sqref="I38:I42">
    <cfRule type="expression" dxfId="407" priority="9">
      <formula>$I38&lt;&gt;""</formula>
    </cfRule>
    <cfRule type="expression" dxfId="406" priority="10">
      <formula>$I38=""</formula>
    </cfRule>
  </conditionalFormatting>
  <conditionalFormatting sqref="S34:T34">
    <cfRule type="expression" dxfId="405" priority="13">
      <formula>$S34="X"</formula>
    </cfRule>
  </conditionalFormatting>
  <conditionalFormatting sqref="S35:T36 S37">
    <cfRule type="expression" dxfId="404" priority="5">
      <formula>$AO$35&gt;1</formula>
    </cfRule>
    <cfRule type="expression" dxfId="403" priority="6">
      <formula>$S35="X"</formula>
    </cfRule>
    <cfRule type="expression" dxfId="402" priority="7">
      <formula>$AO$35=1</formula>
    </cfRule>
    <cfRule type="expression" dxfId="401" priority="8">
      <formula>$S35=""</formula>
    </cfRule>
  </conditionalFormatting>
  <conditionalFormatting sqref="U4:V6">
    <cfRule type="expression" dxfId="400" priority="29">
      <formula>$U4&lt;&gt;""</formula>
    </cfRule>
    <cfRule type="expression" dxfId="399" priority="30">
      <formula>$AO$4=0</formula>
    </cfRule>
  </conditionalFormatting>
  <conditionalFormatting sqref="U8:V14">
    <cfRule type="expression" dxfId="398" priority="27">
      <formula>$U8="X"</formula>
    </cfRule>
    <cfRule type="expression" dxfId="397" priority="28">
      <formula>$AO$7=0</formula>
    </cfRule>
  </conditionalFormatting>
  <conditionalFormatting sqref="U2:AN2">
    <cfRule type="expression" dxfId="396" priority="35">
      <formula>$U$2&lt;&gt;""</formula>
    </cfRule>
    <cfRule type="expression" dxfId="395" priority="36">
      <formula>$U$2=""</formula>
    </cfRule>
  </conditionalFormatting>
  <conditionalFormatting sqref="V16:AA23 V24">
    <cfRule type="expression" dxfId="394" priority="23">
      <formula>$V16&lt;&gt;""</formula>
    </cfRule>
    <cfRule type="expression" dxfId="393" priority="24">
      <formula>$V16=""</formula>
    </cfRule>
  </conditionalFormatting>
  <conditionalFormatting sqref="W27:AN27">
    <cfRule type="expression" dxfId="392" priority="20">
      <formula>$W$27=""</formula>
    </cfRule>
    <cfRule type="expression" dxfId="391" priority="19">
      <formula>$W$27&lt;&gt;""</formula>
    </cfRule>
  </conditionalFormatting>
  <conditionalFormatting sqref="AA28:AA32">
    <cfRule type="expression" dxfId="390" priority="18">
      <formula>$AA28=""</formula>
    </cfRule>
    <cfRule type="expression" dxfId="389" priority="17">
      <formula>$AA28&lt;&gt;""</formula>
    </cfRule>
  </conditionalFormatting>
  <conditionalFormatting sqref="AA38:AA42">
    <cfRule type="expression" dxfId="388" priority="11">
      <formula>$AA38&lt;&gt;""</formula>
    </cfRule>
    <cfRule type="expression" dxfId="387" priority="12">
      <formula>$AA38=""</formula>
    </cfRule>
  </conditionalFormatting>
  <conditionalFormatting sqref="AI16 AI18 AI19:AN19 AI20 AI21:AN23 AI24">
    <cfRule type="expression" dxfId="386" priority="25">
      <formula>$AI16&lt;&gt;""</formula>
    </cfRule>
    <cfRule type="expression" dxfId="385" priority="26">
      <formula>$AI16=""</formula>
    </cfRule>
  </conditionalFormatting>
  <conditionalFormatting sqref="AM35">
    <cfRule type="expression" dxfId="384" priority="37">
      <formula>$AO$35&gt;1</formula>
    </cfRule>
    <cfRule type="expression" dxfId="383" priority="38">
      <formula>$AM$89="X"</formula>
    </cfRule>
    <cfRule type="expression" dxfId="382" priority="39">
      <formula>$AO$35=1</formula>
    </cfRule>
    <cfRule type="expression" dxfId="381" priority="40">
      <formula>$AM$89=""</formula>
    </cfRule>
  </conditionalFormatting>
  <conditionalFormatting sqref="AM34:AN34">
    <cfRule type="expression" dxfId="380" priority="14">
      <formula>$AM34="X"</formula>
    </cfRule>
  </conditionalFormatting>
  <dataValidations disablePrompts="1" count="1">
    <dataValidation allowBlank="1" showInputMessage="1" showErrorMessage="1" promptTitle="Eingabehilfe" prompt="Wenn zutreffend, bitte mit &quot;X&quot; befüllen_x000a_If applicable, please fill with &quot;X&quot;" sqref="A27:C27" xr:uid="{00000000-0002-0000-0400-000000000000}"/>
  </dataValidations>
  <printOptions horizontalCentered="1"/>
  <pageMargins left="0.59055118110236204" right="0.39370078740157499" top="1.1023622047244099" bottom="0.55118110236220497" header="0.11811023622047198" footer="0.11811023622047198"/>
  <pageSetup paperSize="9" orientation="portrait" r:id="rId1"/>
  <headerFooter scaleWithDoc="0">
    <oddHeader>&amp;L&amp;"-,Fett"&amp;16&amp;K000000Formsheet&amp;"-,Standard"&amp;11
&amp;"-,Fett"&amp;16PPF VDA2 - Requirements/Anforderungen Suppliers&amp;"-,Standard"&amp;11
&amp;"-,Fett"&amp;12FS QM 121&amp;"-,Standard" / Revision 01 / Autor: QAS-Hil
&amp;R&amp;6 
 &amp;11
&amp;G</oddHeader>
    <oddFooter>&amp;C&amp;"-,Fett"öffentlich&amp;"-,Standard"&amp;9&amp;KA6A6A6
© Thomas GmbH. All rights reserved.&amp;R&amp;9&amp;KA6A6A6Seite &amp;P von &amp;N</oddFooter>
  </headerFooter>
  <legacyDrawingHF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400-000001000000}">
          <x14:formula1>
            <xm:f>Sprachen!$L$73:$L$74</xm:f>
          </x14:formula1>
          <xm:sqref>A24:N24</xm:sqref>
        </x14:dataValidation>
        <x14:dataValidation type="list" allowBlank="1" showInputMessage="1" showErrorMessage="1" xr:uid="{00000000-0002-0000-0400-000002000000}">
          <x14:formula1>
            <xm:f>Sprachen!$L$3:$L$5</xm:f>
          </x14:formula1>
          <xm:sqref>V24:AA25 AI24:AN25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tabColor theme="9"/>
    <pageSetUpPr fitToPage="1"/>
  </sheetPr>
  <dimension ref="A1:AX150"/>
  <sheetViews>
    <sheetView view="pageLayout" topLeftCell="A42" zoomScaleNormal="100" zoomScaleSheetLayoutView="100" workbookViewId="0">
      <selection activeCell="AI4" sqref="AI4:AN5"/>
    </sheetView>
  </sheetViews>
  <sheetFormatPr baseColWidth="10" defaultRowHeight="14.25" x14ac:dyDescent="0.2"/>
  <cols>
    <col min="1" max="40" width="2" customWidth="1"/>
    <col min="41" max="43" width="11" hidden="1" customWidth="1"/>
    <col min="44" max="44" width="29.5" hidden="1" customWidth="1"/>
    <col min="45" max="47" width="11" hidden="1" customWidth="1"/>
    <col min="48" max="48" width="21.75" hidden="1" customWidth="1"/>
    <col min="49" max="49" width="11" customWidth="1"/>
  </cols>
  <sheetData>
    <row r="1" spans="1:50" ht="21" customHeight="1" x14ac:dyDescent="0.2">
      <c r="A1" s="993" t="str">
        <f>Sprachen!L263</f>
        <v>PPA evaluation</v>
      </c>
      <c r="B1" s="993"/>
      <c r="C1" s="993"/>
      <c r="D1" s="993"/>
      <c r="E1" s="993"/>
      <c r="F1" s="993"/>
      <c r="G1" s="993"/>
      <c r="H1" s="993"/>
      <c r="I1" s="993"/>
      <c r="J1" s="993"/>
      <c r="K1" s="993"/>
      <c r="L1" s="993"/>
      <c r="M1" s="993"/>
      <c r="N1" s="995" t="str">
        <f>Sprachen!L378</f>
        <v>Report</v>
      </c>
      <c r="O1" s="995"/>
      <c r="P1" s="995"/>
      <c r="Q1" s="995"/>
      <c r="R1" s="995"/>
      <c r="S1" s="995"/>
      <c r="T1" s="995"/>
      <c r="U1" s="996" t="str">
        <f>IF(H4&lt;&gt;"",H4&amp;" / "&amp;H5,"")</f>
        <v/>
      </c>
      <c r="V1" s="996"/>
      <c r="W1" s="996"/>
      <c r="X1" s="996"/>
      <c r="Y1" s="996"/>
      <c r="Z1" s="996"/>
      <c r="AA1" s="996"/>
      <c r="AB1" s="996"/>
      <c r="AC1" s="996"/>
      <c r="AD1" s="996"/>
      <c r="AE1" s="996"/>
      <c r="AF1" s="996"/>
      <c r="AG1" s="996"/>
      <c r="AH1" s="996"/>
      <c r="AI1" s="996"/>
      <c r="AJ1" s="996"/>
      <c r="AK1" s="996"/>
      <c r="AL1" s="996"/>
      <c r="AM1" s="996"/>
      <c r="AN1" s="996"/>
      <c r="AP1" t="s">
        <v>594</v>
      </c>
      <c r="AQ1">
        <v>1</v>
      </c>
      <c r="AR1" t="s">
        <v>850</v>
      </c>
      <c r="AS1" t="str">
        <f>IF(S17=Sprachen!L4,"X","N")</f>
        <v>N</v>
      </c>
    </row>
    <row r="2" spans="1:50" ht="21" customHeight="1" thickBot="1" x14ac:dyDescent="0.25">
      <c r="A2" s="994"/>
      <c r="B2" s="994"/>
      <c r="C2" s="994"/>
      <c r="D2" s="994"/>
      <c r="E2" s="994"/>
      <c r="F2" s="994"/>
      <c r="G2" s="994"/>
      <c r="H2" s="994"/>
      <c r="I2" s="994"/>
      <c r="J2" s="994"/>
      <c r="K2" s="994"/>
      <c r="L2" s="994"/>
      <c r="M2" s="994"/>
      <c r="N2" s="724" t="str">
        <f>Sprachen!L255</f>
        <v>Organization</v>
      </c>
      <c r="O2" s="724"/>
      <c r="P2" s="724"/>
      <c r="Q2" s="724"/>
      <c r="R2" s="724"/>
      <c r="S2" s="724"/>
      <c r="T2" s="724"/>
      <c r="U2" s="163" t="str">
        <f>IF('Anlage 4 Deckblatt'!U2&lt;&gt;"",'Anlage 4 Deckblatt'!U2,"")</f>
        <v/>
      </c>
      <c r="V2" s="163"/>
      <c r="W2" s="163"/>
      <c r="X2" s="163"/>
      <c r="Y2" s="163"/>
      <c r="Z2" s="163"/>
      <c r="AA2" s="163"/>
      <c r="AB2" s="163"/>
      <c r="AC2" s="163"/>
      <c r="AD2" s="163"/>
      <c r="AE2" s="163"/>
      <c r="AF2" s="163"/>
      <c r="AG2" s="163"/>
      <c r="AH2" s="163"/>
      <c r="AI2" s="163"/>
      <c r="AJ2" s="163"/>
      <c r="AK2" s="163"/>
      <c r="AL2" s="163"/>
      <c r="AM2" s="163"/>
      <c r="AN2" s="163"/>
      <c r="AR2" t="s">
        <v>851</v>
      </c>
      <c r="AS2" t="str">
        <f>IF(S60=Sprachen!L4,"X","N")</f>
        <v>N</v>
      </c>
    </row>
    <row r="3" spans="1:50" s="5" customFormat="1" ht="15.75" thickTop="1" thickBot="1" x14ac:dyDescent="0.25">
      <c r="A3" s="997" t="str">
        <f>Sprachen!L46</f>
        <v>Information about the organization</v>
      </c>
      <c r="B3" s="997"/>
      <c r="C3" s="997"/>
      <c r="D3" s="997"/>
      <c r="E3" s="997"/>
      <c r="F3" s="997"/>
      <c r="G3" s="997"/>
      <c r="H3" s="997"/>
      <c r="I3" s="997"/>
      <c r="J3" s="997"/>
      <c r="K3" s="997"/>
      <c r="L3" s="997"/>
      <c r="M3" s="997"/>
      <c r="N3" s="997"/>
      <c r="O3" s="997" t="str">
        <f>Sprachen!L44</f>
        <v>Information about samples</v>
      </c>
      <c r="P3" s="997"/>
      <c r="Q3" s="997"/>
      <c r="R3" s="997"/>
      <c r="S3" s="997"/>
      <c r="T3" s="997"/>
      <c r="U3" s="997"/>
      <c r="V3" s="997"/>
      <c r="W3" s="997"/>
      <c r="X3" s="997"/>
      <c r="Y3" s="997"/>
      <c r="Z3" s="997"/>
      <c r="AA3" s="997"/>
      <c r="AB3" s="997" t="str">
        <f>Sprachen!L45</f>
        <v>Information about the customer</v>
      </c>
      <c r="AC3" s="997"/>
      <c r="AD3" s="997"/>
      <c r="AE3" s="997"/>
      <c r="AF3" s="997"/>
      <c r="AG3" s="997"/>
      <c r="AH3" s="997"/>
      <c r="AI3" s="997"/>
      <c r="AJ3" s="997"/>
      <c r="AK3" s="997"/>
      <c r="AL3" s="997"/>
      <c r="AM3" s="997"/>
      <c r="AN3" s="997"/>
      <c r="AP3">
        <f>'Anlage 4 Deckblatt'!AP2</f>
        <v>0</v>
      </c>
      <c r="AQ3"/>
      <c r="AR3"/>
      <c r="AS3"/>
    </row>
    <row r="4" spans="1:50" ht="14.1" customHeight="1" thickTop="1" x14ac:dyDescent="0.2">
      <c r="A4" s="726" t="str">
        <f>Sprachen!L75</f>
        <v>Report number</v>
      </c>
      <c r="B4" s="727"/>
      <c r="C4" s="727"/>
      <c r="D4" s="727"/>
      <c r="E4" s="727"/>
      <c r="F4" s="727"/>
      <c r="G4" s="728"/>
      <c r="H4" s="729" t="str">
        <f>IF('Anlage 4 Deckblatt'!H16&lt;&gt;"",'Anlage 4 Deckblatt'!H16,"")</f>
        <v/>
      </c>
      <c r="I4" s="730"/>
      <c r="J4" s="730"/>
      <c r="K4" s="730"/>
      <c r="L4" s="730"/>
      <c r="M4" s="730"/>
      <c r="N4" s="731"/>
      <c r="O4" s="732" t="str">
        <f>Sprachen!L198</f>
        <v>Delivery note number</v>
      </c>
      <c r="P4" s="733"/>
      <c r="Q4" s="733"/>
      <c r="R4" s="733"/>
      <c r="S4" s="733"/>
      <c r="T4" s="733"/>
      <c r="U4" s="734"/>
      <c r="V4" s="735" t="str">
        <f>IF('Anlage 4 Deckblatt'!V16&lt;&gt;"",'Anlage 4 Deckblatt'!V16,"")</f>
        <v/>
      </c>
      <c r="W4" s="736"/>
      <c r="X4" s="736"/>
      <c r="Y4" s="736"/>
      <c r="Z4" s="736"/>
      <c r="AA4" s="737"/>
      <c r="AB4" s="738" t="str">
        <f>Sprachen!L187</f>
        <v>Customer</v>
      </c>
      <c r="AC4" s="739"/>
      <c r="AD4" s="739"/>
      <c r="AE4" s="739"/>
      <c r="AF4" s="739"/>
      <c r="AG4" s="739"/>
      <c r="AH4" s="740"/>
      <c r="AI4" s="756" t="str">
        <f>IF('Anlage 4 Deckblatt'!A10&lt;&gt;"",'Anlage 4 Deckblatt'!A10,"")</f>
        <v>Thomas GmbH</v>
      </c>
      <c r="AJ4" s="757"/>
      <c r="AK4" s="757"/>
      <c r="AL4" s="757"/>
      <c r="AM4" s="757"/>
      <c r="AN4" s="758"/>
    </row>
    <row r="5" spans="1:50" ht="14.1" customHeight="1" x14ac:dyDescent="0.2">
      <c r="A5" s="744" t="str">
        <f>Sprachen!L77</f>
        <v>Report version</v>
      </c>
      <c r="B5" s="745"/>
      <c r="C5" s="745"/>
      <c r="D5" s="745"/>
      <c r="E5" s="745"/>
      <c r="F5" s="745"/>
      <c r="G5" s="746"/>
      <c r="H5" s="747" t="str">
        <f>IF('Anlage 4 Deckblatt'!H17&lt;&gt;"",'Anlage 4 Deckblatt'!H17,"")</f>
        <v/>
      </c>
      <c r="I5" s="748"/>
      <c r="J5" s="748"/>
      <c r="K5" s="748"/>
      <c r="L5" s="748"/>
      <c r="M5" s="748"/>
      <c r="N5" s="749"/>
      <c r="O5" s="750" t="str">
        <f>Sprachen!L197</f>
        <v>Delivery quantity</v>
      </c>
      <c r="P5" s="751"/>
      <c r="Q5" s="751"/>
      <c r="R5" s="751"/>
      <c r="S5" s="751"/>
      <c r="T5" s="751"/>
      <c r="U5" s="752"/>
      <c r="V5" s="753" t="str">
        <f>IF('Anlage 4 Deckblatt'!V17&lt;&gt;"",'Anlage 4 Deckblatt'!V17,"")</f>
        <v/>
      </c>
      <c r="W5" s="754"/>
      <c r="X5" s="754"/>
      <c r="Y5" s="754"/>
      <c r="Z5" s="754"/>
      <c r="AA5" s="755"/>
      <c r="AB5" s="741"/>
      <c r="AC5" s="742"/>
      <c r="AD5" s="742"/>
      <c r="AE5" s="742"/>
      <c r="AF5" s="742"/>
      <c r="AG5" s="742"/>
      <c r="AH5" s="743"/>
      <c r="AI5" s="759"/>
      <c r="AJ5" s="760"/>
      <c r="AK5" s="760"/>
      <c r="AL5" s="760"/>
      <c r="AM5" s="760"/>
      <c r="AN5" s="761"/>
    </row>
    <row r="6" spans="1:50" ht="14.1" customHeight="1" x14ac:dyDescent="0.2">
      <c r="A6" s="744" t="str">
        <f>Sprachen!L199</f>
        <v>Delivery location</v>
      </c>
      <c r="B6" s="745"/>
      <c r="C6" s="745"/>
      <c r="D6" s="745"/>
      <c r="E6" s="745"/>
      <c r="F6" s="745"/>
      <c r="G6" s="746"/>
      <c r="H6" s="747" t="str">
        <f>IF('Anlage 4 Deckblatt'!H18&lt;&gt;"",'Anlage 4 Deckblatt'!H18,"")</f>
        <v/>
      </c>
      <c r="I6" s="748"/>
      <c r="J6" s="748"/>
      <c r="K6" s="748"/>
      <c r="L6" s="748"/>
      <c r="M6" s="748"/>
      <c r="N6" s="749"/>
      <c r="O6" s="744" t="str">
        <f>Sprachen!L89</f>
        <v>Batch number</v>
      </c>
      <c r="P6" s="745"/>
      <c r="Q6" s="745"/>
      <c r="R6" s="745"/>
      <c r="S6" s="745"/>
      <c r="T6" s="745"/>
      <c r="U6" s="746"/>
      <c r="V6" s="753" t="str">
        <f>IF('Anlage 4 Deckblatt'!V18&lt;&gt;"",'Anlage 4 Deckblatt'!V18,"")</f>
        <v/>
      </c>
      <c r="W6" s="754"/>
      <c r="X6" s="754"/>
      <c r="Y6" s="754"/>
      <c r="Z6" s="754"/>
      <c r="AA6" s="755"/>
      <c r="AB6" s="744" t="str">
        <f>Sprachen!L87</f>
        <v>Order Number PPA samples</v>
      </c>
      <c r="AC6" s="745"/>
      <c r="AD6" s="745"/>
      <c r="AE6" s="745"/>
      <c r="AF6" s="745"/>
      <c r="AG6" s="745"/>
      <c r="AH6" s="746"/>
      <c r="AI6" s="747" t="str">
        <f>IF('Anlage 4 Deckblatt'!AI18&lt;&gt;"",'Anlage 4 Deckblatt'!AI18,"")</f>
        <v/>
      </c>
      <c r="AJ6" s="748"/>
      <c r="AK6" s="748"/>
      <c r="AL6" s="748"/>
      <c r="AM6" s="748"/>
      <c r="AN6" s="749"/>
    </row>
    <row r="7" spans="1:50" ht="14.1" customHeight="1" thickBot="1" x14ac:dyDescent="0.25">
      <c r="A7" s="763" t="str">
        <f>Sprachen!L276</f>
        <v>Production location</v>
      </c>
      <c r="B7" s="764"/>
      <c r="C7" s="764"/>
      <c r="D7" s="764"/>
      <c r="E7" s="764"/>
      <c r="F7" s="764"/>
      <c r="G7" s="765"/>
      <c r="H7" s="766" t="str">
        <f>IF('Anlage 4 Deckblatt'!H19&lt;&gt;"",'Anlage 4 Deckblatt'!H19,"")</f>
        <v/>
      </c>
      <c r="I7" s="767"/>
      <c r="J7" s="767"/>
      <c r="K7" s="767"/>
      <c r="L7" s="767"/>
      <c r="M7" s="767"/>
      <c r="N7" s="768"/>
      <c r="O7" s="769" t="str">
        <f>Sprachen!L217</f>
        <v>Sample weight [kg]</v>
      </c>
      <c r="P7" s="770"/>
      <c r="Q7" s="770"/>
      <c r="R7" s="770"/>
      <c r="S7" s="770"/>
      <c r="T7" s="770"/>
      <c r="U7" s="771"/>
      <c r="V7" s="772" t="str">
        <f>IF('Anlage 4 Deckblatt'!V19&lt;&gt;"",'Anlage 4 Deckblatt'!V19,"")</f>
        <v/>
      </c>
      <c r="W7" s="773"/>
      <c r="X7" s="773"/>
      <c r="Y7" s="773"/>
      <c r="Z7" s="773"/>
      <c r="AA7" s="774"/>
      <c r="AB7" s="775" t="str">
        <f>Sprachen!L14</f>
        <v>Unloading point</v>
      </c>
      <c r="AC7" s="776"/>
      <c r="AD7" s="776"/>
      <c r="AE7" s="776"/>
      <c r="AF7" s="776"/>
      <c r="AG7" s="776"/>
      <c r="AH7" s="777"/>
      <c r="AI7" s="778" t="str">
        <f>IF('Anlage 4 Deckblatt'!AI19&lt;&gt;"",'Anlage 4 Deckblatt'!AI19,"")</f>
        <v/>
      </c>
      <c r="AJ7" s="779"/>
      <c r="AK7" s="779"/>
      <c r="AL7" s="779"/>
      <c r="AM7" s="779"/>
      <c r="AN7" s="780"/>
    </row>
    <row r="8" spans="1:50" ht="14.1" customHeight="1" thickTop="1" x14ac:dyDescent="0.2">
      <c r="A8" s="787" t="str">
        <f>Sprachen!L304</f>
        <v>Part Number</v>
      </c>
      <c r="B8" s="788"/>
      <c r="C8" s="788"/>
      <c r="D8" s="788"/>
      <c r="E8" s="788"/>
      <c r="F8" s="788"/>
      <c r="G8" s="789"/>
      <c r="H8" s="790" t="str">
        <f>IF('Anlage 4 Deckblatt'!H20&lt;&gt;"",'Anlage 4 Deckblatt'!H20,"")</f>
        <v/>
      </c>
      <c r="I8" s="791"/>
      <c r="J8" s="791"/>
      <c r="K8" s="791"/>
      <c r="L8" s="791"/>
      <c r="M8" s="791"/>
      <c r="N8" s="792"/>
      <c r="O8" s="793" t="str">
        <f>Sprachen!L166</f>
        <v>Hardware version</v>
      </c>
      <c r="P8" s="794"/>
      <c r="Q8" s="794"/>
      <c r="R8" s="794"/>
      <c r="S8" s="794"/>
      <c r="T8" s="794"/>
      <c r="U8" s="795"/>
      <c r="V8" s="796" t="str">
        <f>IF('Anlage 4 Deckblatt'!V20&lt;&gt;"",'Anlage 4 Deckblatt'!V20,"")</f>
        <v/>
      </c>
      <c r="W8" s="797"/>
      <c r="X8" s="797"/>
      <c r="Y8" s="797"/>
      <c r="Z8" s="797"/>
      <c r="AA8" s="798"/>
      <c r="AB8" s="799" t="str">
        <f>Sprachen!L304</f>
        <v>Part Number</v>
      </c>
      <c r="AC8" s="800"/>
      <c r="AD8" s="800"/>
      <c r="AE8" s="800"/>
      <c r="AF8" s="800"/>
      <c r="AG8" s="800"/>
      <c r="AH8" s="801"/>
      <c r="AI8" s="802" t="str">
        <f>IF('Anlage 4 Deckblatt'!AI20&lt;&gt;"",'Anlage 4 Deckblatt'!AI20,"")</f>
        <v/>
      </c>
      <c r="AJ8" s="803"/>
      <c r="AK8" s="803"/>
      <c r="AL8" s="803"/>
      <c r="AM8" s="803"/>
      <c r="AN8" s="804"/>
    </row>
    <row r="9" spans="1:50" ht="14.1" customHeight="1" x14ac:dyDescent="0.2">
      <c r="A9" s="744" t="str">
        <f>Sprachen!L65</f>
        <v>Name</v>
      </c>
      <c r="B9" s="745"/>
      <c r="C9" s="745"/>
      <c r="D9" s="745"/>
      <c r="E9" s="745"/>
      <c r="F9" s="745"/>
      <c r="G9" s="746"/>
      <c r="H9" s="747" t="str">
        <f>IF('Anlage 4 Deckblatt'!H21&lt;&gt;"",'Anlage 4 Deckblatt'!H21,"")</f>
        <v/>
      </c>
      <c r="I9" s="748"/>
      <c r="J9" s="748"/>
      <c r="K9" s="748"/>
      <c r="L9" s="748"/>
      <c r="M9" s="748"/>
      <c r="N9" s="749"/>
      <c r="O9" s="750" t="str">
        <f>Sprachen!L98</f>
        <v>Diagnosis status</v>
      </c>
      <c r="P9" s="751"/>
      <c r="Q9" s="751"/>
      <c r="R9" s="751"/>
      <c r="S9" s="751"/>
      <c r="T9" s="751"/>
      <c r="U9" s="752"/>
      <c r="V9" s="753" t="str">
        <f>IF('Anlage 4 Deckblatt'!V21&lt;&gt;"",'Anlage 4 Deckblatt'!V21,"")</f>
        <v/>
      </c>
      <c r="W9" s="754"/>
      <c r="X9" s="754"/>
      <c r="Y9" s="754"/>
      <c r="Z9" s="754"/>
      <c r="AA9" s="755"/>
      <c r="AB9" s="781" t="str">
        <f>Sprachen!L65</f>
        <v>Name</v>
      </c>
      <c r="AC9" s="782"/>
      <c r="AD9" s="782"/>
      <c r="AE9" s="782"/>
      <c r="AF9" s="782"/>
      <c r="AG9" s="782"/>
      <c r="AH9" s="783"/>
      <c r="AI9" s="784" t="str">
        <f>IF('Anlage 4 Deckblatt'!AI21&lt;&gt;"",'Anlage 4 Deckblatt'!AI21,"")</f>
        <v/>
      </c>
      <c r="AJ9" s="785"/>
      <c r="AK9" s="785"/>
      <c r="AL9" s="785"/>
      <c r="AM9" s="785"/>
      <c r="AN9" s="786"/>
    </row>
    <row r="10" spans="1:50" ht="14.1" customHeight="1" thickBot="1" x14ac:dyDescent="0.25">
      <c r="A10" s="744" t="str">
        <f>Sprachen!L374</f>
        <v>Drawing number</v>
      </c>
      <c r="B10" s="745"/>
      <c r="C10" s="745"/>
      <c r="D10" s="745"/>
      <c r="E10" s="745"/>
      <c r="F10" s="745"/>
      <c r="G10" s="746"/>
      <c r="H10" s="747" t="str">
        <f>IF('Anlage 4 Deckblatt'!H22&lt;&gt;"",'Anlage 4 Deckblatt'!H22,"")</f>
        <v/>
      </c>
      <c r="I10" s="748"/>
      <c r="J10" s="748"/>
      <c r="K10" s="748"/>
      <c r="L10" s="748"/>
      <c r="M10" s="748"/>
      <c r="N10" s="749"/>
      <c r="O10" s="819" t="str">
        <f>Sprachen!L326</f>
        <v>Software version</v>
      </c>
      <c r="P10" s="820"/>
      <c r="Q10" s="820"/>
      <c r="R10" s="820"/>
      <c r="S10" s="820"/>
      <c r="T10" s="820"/>
      <c r="U10" s="821"/>
      <c r="V10" s="822" t="str">
        <f>IF('Anlage 4 Deckblatt'!V22&lt;&gt;"",'Anlage 4 Deckblatt'!V22,"")</f>
        <v/>
      </c>
      <c r="W10" s="823"/>
      <c r="X10" s="823"/>
      <c r="Y10" s="823"/>
      <c r="Z10" s="823"/>
      <c r="AA10" s="824"/>
      <c r="AB10" s="781" t="str">
        <f>Sprachen!L374</f>
        <v>Drawing number</v>
      </c>
      <c r="AC10" s="782"/>
      <c r="AD10" s="782"/>
      <c r="AE10" s="782"/>
      <c r="AF10" s="782"/>
      <c r="AG10" s="782"/>
      <c r="AH10" s="783"/>
      <c r="AI10" s="939" t="str">
        <f>IF('Anlage 4 Deckblatt'!AI22&lt;&gt;"",'Anlage 4 Deckblatt'!AI22,"")</f>
        <v/>
      </c>
      <c r="AJ10" s="940"/>
      <c r="AK10" s="940"/>
      <c r="AL10" s="940"/>
      <c r="AM10" s="940"/>
      <c r="AN10" s="941"/>
    </row>
    <row r="11" spans="1:50" ht="14.1" customHeight="1" thickBot="1" x14ac:dyDescent="0.25">
      <c r="A11" s="805" t="str">
        <f>Sprachen!L361</f>
        <v>Version / Date</v>
      </c>
      <c r="B11" s="806"/>
      <c r="C11" s="806"/>
      <c r="D11" s="806"/>
      <c r="E11" s="806"/>
      <c r="F11" s="806"/>
      <c r="G11" s="807"/>
      <c r="H11" s="766" t="str">
        <f>IF('Anlage 4 Deckblatt'!H23&lt;&gt;"",'Anlage 4 Deckblatt'!H23,"")</f>
        <v/>
      </c>
      <c r="I11" s="767"/>
      <c r="J11" s="767"/>
      <c r="K11" s="767"/>
      <c r="L11" s="767"/>
      <c r="M11" s="767"/>
      <c r="N11" s="768"/>
      <c r="O11" s="808" t="str">
        <f>Sprachen!L177</f>
        <v>Identification/DUNS</v>
      </c>
      <c r="P11" s="809"/>
      <c r="Q11" s="809"/>
      <c r="R11" s="809"/>
      <c r="S11" s="809"/>
      <c r="T11" s="809"/>
      <c r="U11" s="810"/>
      <c r="V11" s="811" t="str">
        <f>IF('Anlage 4 Deckblatt'!V23&lt;&gt;"",'Anlage 4 Deckblatt'!V23,"")</f>
        <v/>
      </c>
      <c r="W11" s="812"/>
      <c r="X11" s="812"/>
      <c r="Y11" s="812"/>
      <c r="Z11" s="812"/>
      <c r="AA11" s="813"/>
      <c r="AB11" s="814" t="str">
        <f>Sprachen!L361</f>
        <v>Version / Date</v>
      </c>
      <c r="AC11" s="345"/>
      <c r="AD11" s="345"/>
      <c r="AE11" s="345"/>
      <c r="AF11" s="345"/>
      <c r="AG11" s="345"/>
      <c r="AH11" s="815"/>
      <c r="AI11" s="816" t="str">
        <f>IF('Anlage 4 Deckblatt'!AI23&lt;&gt;"",'Anlage 4 Deckblatt'!AI23,"")</f>
        <v/>
      </c>
      <c r="AJ11" s="817"/>
      <c r="AK11" s="817"/>
      <c r="AL11" s="817"/>
      <c r="AM11" s="817"/>
      <c r="AN11" s="818"/>
      <c r="AX11" s="37"/>
    </row>
    <row r="12" spans="1:50" ht="15.75" thickTop="1" thickBot="1" x14ac:dyDescent="0.25">
      <c r="A12" s="258" t="str">
        <f>IF('Anlage 2 PPF Abstimmung'!A39&lt;&gt;"",'Anlage 2 PPF Abstimmung'!A39,"")</f>
        <v>Bauteil mit besonderer Archivierungspflicht</v>
      </c>
      <c r="B12" s="259"/>
      <c r="C12" s="259"/>
      <c r="D12" s="259"/>
      <c r="E12" s="259"/>
      <c r="F12" s="259"/>
      <c r="G12" s="259"/>
      <c r="H12" s="259"/>
      <c r="I12" s="259"/>
      <c r="J12" s="259"/>
      <c r="K12" s="259"/>
      <c r="L12" s="259"/>
      <c r="M12" s="259"/>
      <c r="N12" s="260"/>
      <c r="O12" s="95"/>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7"/>
    </row>
    <row r="13" spans="1:50" s="5" customFormat="1" thickTop="1" thickBot="1" x14ac:dyDescent="0.25">
      <c r="A13" s="173" t="str">
        <f>Sprachen!L115</f>
        <v>Individual evaluation by organization</v>
      </c>
      <c r="B13" s="174"/>
      <c r="C13" s="174"/>
      <c r="D13" s="174"/>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5"/>
    </row>
    <row r="14" spans="1:50" s="2" customFormat="1" ht="68.25" customHeight="1" thickTop="1" thickBot="1" x14ac:dyDescent="0.25">
      <c r="A14" s="998" t="str">
        <f>Sprachen!L253</f>
        <v>Order number</v>
      </c>
      <c r="B14" s="999"/>
      <c r="C14" s="1000"/>
      <c r="D14" s="1001" t="str">
        <f>Sprachen!L289</f>
        <v>Test area</v>
      </c>
      <c r="E14" s="1002"/>
      <c r="F14" s="1002"/>
      <c r="G14" s="1003" t="str">
        <f>Sprachen!L12</f>
        <v>(if applicable for the product)</v>
      </c>
      <c r="H14" s="1003"/>
      <c r="I14" s="1003"/>
      <c r="J14" s="1003"/>
      <c r="K14" s="1003"/>
      <c r="L14" s="1004"/>
      <c r="M14" s="1005" t="str">
        <f>Sprachen!L366</f>
        <v>Submission required</v>
      </c>
      <c r="N14" s="1000"/>
      <c r="O14" s="1006" t="str">
        <f>Sprachen!L43</f>
        <v>Requirements fully met</v>
      </c>
      <c r="P14" s="1007"/>
      <c r="Q14" s="1006" t="str">
        <f>Sprachen!L42</f>
        <v>Requirements not fully met</v>
      </c>
      <c r="R14" s="1007"/>
      <c r="S14" s="1005" t="str">
        <f>Sprachen!L224</f>
        <v>Deliverable</v>
      </c>
      <c r="T14" s="999"/>
      <c r="U14" s="999"/>
      <c r="V14" s="999"/>
      <c r="W14" s="999"/>
      <c r="X14" s="999"/>
      <c r="Y14" s="999"/>
      <c r="Z14" s="999"/>
      <c r="AA14" s="1000"/>
      <c r="AB14" s="1005" t="str">
        <f>Sprachen!L361</f>
        <v>Version / Date</v>
      </c>
      <c r="AC14" s="999"/>
      <c r="AD14" s="999"/>
      <c r="AE14" s="1000"/>
      <c r="AF14" s="1005" t="str">
        <f>Sprachen!L61</f>
        <v>Remark</v>
      </c>
      <c r="AG14" s="999"/>
      <c r="AH14" s="999"/>
      <c r="AI14" s="999"/>
      <c r="AJ14" s="999"/>
      <c r="AK14" s="999"/>
      <c r="AL14" s="999"/>
      <c r="AM14" s="999"/>
      <c r="AN14" s="1008"/>
      <c r="AO14" s="44" t="s">
        <v>948</v>
      </c>
      <c r="AP14" s="44" t="s">
        <v>949</v>
      </c>
      <c r="AQ14" s="44" t="s">
        <v>950</v>
      </c>
      <c r="AR14" s="44"/>
      <c r="AS14" s="44" t="s">
        <v>951</v>
      </c>
      <c r="AT14" s="44" t="s">
        <v>952</v>
      </c>
      <c r="AU14" s="44" t="s">
        <v>953</v>
      </c>
      <c r="AV14" s="44" t="s">
        <v>954</v>
      </c>
      <c r="AW14" s="13"/>
    </row>
    <row r="15" spans="1:50" ht="22.5" customHeight="1" thickTop="1" x14ac:dyDescent="0.2">
      <c r="A15" s="496" t="s">
        <v>852</v>
      </c>
      <c r="B15" s="497"/>
      <c r="C15" s="498"/>
      <c r="D15" s="499" t="str">
        <f>Sprachen!L94</f>
        <v>PPA cover sheet/evaluation</v>
      </c>
      <c r="E15" s="500"/>
      <c r="F15" s="500"/>
      <c r="G15" s="500"/>
      <c r="H15" s="500"/>
      <c r="I15" s="500"/>
      <c r="J15" s="500"/>
      <c r="K15" s="500"/>
      <c r="L15" s="501"/>
      <c r="M15" s="502" t="str">
        <f>Sprachen!L4</f>
        <v>Yes</v>
      </c>
      <c r="N15" s="498"/>
      <c r="O15" s="517"/>
      <c r="P15" s="517"/>
      <c r="Q15" s="517"/>
      <c r="R15" s="517"/>
      <c r="S15" s="1010" t="s">
        <v>134</v>
      </c>
      <c r="T15" s="1010"/>
      <c r="U15" s="1010"/>
      <c r="V15" s="1010"/>
      <c r="W15" s="1010"/>
      <c r="X15" s="1010"/>
      <c r="Y15" s="1010"/>
      <c r="Z15" s="1010"/>
      <c r="AA15" s="1010"/>
      <c r="AB15" s="1011" t="s">
        <v>134</v>
      </c>
      <c r="AC15" s="1011"/>
      <c r="AD15" s="1011"/>
      <c r="AE15" s="1011"/>
      <c r="AF15" s="1012"/>
      <c r="AG15" s="1013"/>
      <c r="AH15" s="1013"/>
      <c r="AI15" s="1013"/>
      <c r="AJ15" s="1013"/>
      <c r="AK15" s="1013"/>
      <c r="AL15" s="1013"/>
      <c r="AM15" s="1013"/>
      <c r="AN15" s="1014"/>
      <c r="AO15" s="45" t="str">
        <f>IF(M15=Sprachen!$L$4,"J","N")</f>
        <v>J</v>
      </c>
      <c r="AP15" s="45" t="str">
        <f>IF(OR(O15="X",Q15="X"),"J","N")</f>
        <v>N</v>
      </c>
      <c r="AQ15" s="45">
        <f>IF(AND(AO15="J",AP15="J"),0,IF(AND(AO15="J",AP15="N"),-1,""))</f>
        <v>-1</v>
      </c>
      <c r="AR15" s="45"/>
      <c r="AS15" s="45" t="str">
        <f>IF(O15="X","J",IF(AP15="N",IF(AQ15=-1,"Fehlt",""),"N"))</f>
        <v>Fehlt</v>
      </c>
      <c r="AT15" s="1009" t="str">
        <f>IF(IFERROR(VLOOKUP("Fehlt",AS15:AS16,1,FALSE)="Fehlt",FALSE),"X","")</f>
        <v>X</v>
      </c>
      <c r="AU15" s="1009" t="str">
        <f>IF(OR(IFERROR(VLOOKUP("N",AS15:AS16,1,FALSE),FALSE)="N",IFERROR(VLOOKUP("Fehlt",AS15:AS16,1,FALSE),FALSE)="Fehlt")=FALSE,"X","")</f>
        <v/>
      </c>
      <c r="AV15" s="1009" t="str">
        <f>IF(IFERROR(VLOOKUP("N",AS15:AS16,1,FALSE),FALSE)="N","X","")</f>
        <v/>
      </c>
      <c r="AW15" s="20"/>
    </row>
    <row r="16" spans="1:50" ht="38.25" customHeight="1" thickBot="1" x14ac:dyDescent="0.25">
      <c r="A16" s="482" t="s">
        <v>855</v>
      </c>
      <c r="B16" s="483"/>
      <c r="C16" s="484"/>
      <c r="D16" s="485" t="str">
        <f>Sprachen!L313</f>
        <v xml:space="preserve">Self-assessment for product, process, SW (if appl.) </v>
      </c>
      <c r="E16" s="486"/>
      <c r="F16" s="486"/>
      <c r="G16" s="486"/>
      <c r="H16" s="486"/>
      <c r="I16" s="486"/>
      <c r="J16" s="486"/>
      <c r="K16" s="486"/>
      <c r="L16" s="487"/>
      <c r="M16" s="488" t="str">
        <f>Sprachen!L4</f>
        <v>Yes</v>
      </c>
      <c r="N16" s="484"/>
      <c r="O16" s="553"/>
      <c r="P16" s="553"/>
      <c r="Q16" s="553"/>
      <c r="R16" s="553"/>
      <c r="S16" s="553"/>
      <c r="T16" s="553"/>
      <c r="U16" s="553"/>
      <c r="V16" s="553"/>
      <c r="W16" s="553"/>
      <c r="X16" s="553"/>
      <c r="Y16" s="553"/>
      <c r="Z16" s="553"/>
      <c r="AA16" s="553"/>
      <c r="AB16" s="1015"/>
      <c r="AC16" s="1015"/>
      <c r="AD16" s="1015"/>
      <c r="AE16" s="1015"/>
      <c r="AF16" s="577"/>
      <c r="AG16" s="1016"/>
      <c r="AH16" s="1016"/>
      <c r="AI16" s="1016"/>
      <c r="AJ16" s="1016"/>
      <c r="AK16" s="1016"/>
      <c r="AL16" s="1016"/>
      <c r="AM16" s="1016"/>
      <c r="AN16" s="1017"/>
      <c r="AO16" s="45" t="str">
        <f>IF(M16=Sprachen!$L$4,"J","N")</f>
        <v>J</v>
      </c>
      <c r="AP16" s="45" t="str">
        <f>IF(OR(O16="X",Q16="X"),"J","N")</f>
        <v>N</v>
      </c>
      <c r="AQ16" s="45">
        <f>IF(AND(AO16="J",AP16="J"),0,IF(AND(AO16="J",AP16="N"),-1,""))</f>
        <v>-1</v>
      </c>
      <c r="AR16" s="45"/>
      <c r="AS16" s="45" t="str">
        <f>IF(O16="X","J",IF(AP16="N",IF(AQ16=-1,"Fehlt",""),"N"))</f>
        <v>Fehlt</v>
      </c>
      <c r="AT16" s="1009"/>
      <c r="AU16" s="1009"/>
      <c r="AV16" s="1009"/>
      <c r="AW16" s="20"/>
    </row>
    <row r="17" spans="1:49" ht="15.75" thickTop="1" thickBot="1" x14ac:dyDescent="0.25">
      <c r="A17" s="503" t="str">
        <f>Sprachen!L165</f>
        <v>Hardware approval required</v>
      </c>
      <c r="B17" s="504"/>
      <c r="C17" s="504"/>
      <c r="D17" s="504"/>
      <c r="E17" s="504"/>
      <c r="F17" s="504"/>
      <c r="G17" s="504"/>
      <c r="H17" s="504"/>
      <c r="I17" s="504"/>
      <c r="J17" s="504"/>
      <c r="K17" s="504"/>
      <c r="L17" s="504"/>
      <c r="M17" s="504"/>
      <c r="N17" s="504"/>
      <c r="O17" s="504"/>
      <c r="P17" s="504"/>
      <c r="Q17" s="504"/>
      <c r="R17" s="595"/>
      <c r="S17" s="596" t="str">
        <f>IF('Anlage 2 PPF Abstimmung'!S136&lt;&gt;"",'Anlage 2 PPF Abstimmung'!S136,"")</f>
        <v/>
      </c>
      <c r="T17" s="506"/>
      <c r="U17" s="506"/>
      <c r="V17" s="506"/>
      <c r="W17" s="506"/>
      <c r="X17" s="506"/>
      <c r="Y17" s="506"/>
      <c r="Z17" s="506"/>
      <c r="AA17" s="1018"/>
      <c r="AB17" s="61"/>
      <c r="AC17" s="61"/>
      <c r="AD17" s="61"/>
      <c r="AE17" s="61"/>
      <c r="AF17" s="61"/>
      <c r="AG17" s="61"/>
      <c r="AH17" s="61"/>
      <c r="AI17" s="61"/>
      <c r="AJ17" s="61"/>
      <c r="AK17" s="61"/>
      <c r="AL17" s="61"/>
      <c r="AM17" s="61"/>
      <c r="AN17" s="62"/>
    </row>
    <row r="18" spans="1:49" s="15" customFormat="1" ht="15.75" thickTop="1" thickBot="1" x14ac:dyDescent="0.25">
      <c r="A18" s="173" t="s">
        <v>856</v>
      </c>
      <c r="B18" s="174"/>
      <c r="C18" s="508"/>
      <c r="D18" s="509" t="str">
        <f>Sprachen!L228</f>
        <v>Deliverables of product development</v>
      </c>
      <c r="E18" s="510"/>
      <c r="F18" s="510"/>
      <c r="G18" s="510"/>
      <c r="H18" s="510"/>
      <c r="I18" s="510"/>
      <c r="J18" s="510"/>
      <c r="K18" s="510"/>
      <c r="L18" s="510"/>
      <c r="M18" s="510"/>
      <c r="N18" s="510"/>
      <c r="O18" s="510"/>
      <c r="P18" s="510"/>
      <c r="Q18" s="510"/>
      <c r="R18" s="510"/>
      <c r="S18" s="510"/>
      <c r="T18" s="510"/>
      <c r="U18" s="510"/>
      <c r="V18" s="510"/>
      <c r="W18" s="510"/>
      <c r="X18" s="510"/>
      <c r="Y18" s="510"/>
      <c r="Z18" s="510"/>
      <c r="AA18" s="510"/>
      <c r="AB18" s="510"/>
      <c r="AC18" s="510"/>
      <c r="AD18" s="510"/>
      <c r="AE18" s="510"/>
      <c r="AF18" s="510"/>
      <c r="AG18" s="510"/>
      <c r="AH18" s="510"/>
      <c r="AI18" s="510"/>
      <c r="AJ18" s="510"/>
      <c r="AK18" s="510"/>
      <c r="AL18" s="510"/>
      <c r="AM18" s="510"/>
      <c r="AN18" s="512"/>
      <c r="AS18"/>
    </row>
    <row r="19" spans="1:49" ht="15" thickTop="1" x14ac:dyDescent="0.2">
      <c r="A19" s="513" t="s">
        <v>857</v>
      </c>
      <c r="B19" s="514"/>
      <c r="C19" s="515"/>
      <c r="D19" s="516" t="str">
        <f>Sprachen!L334</f>
        <v xml:space="preserve">Technical specifications </v>
      </c>
      <c r="E19" s="516"/>
      <c r="F19" s="516"/>
      <c r="G19" s="516"/>
      <c r="H19" s="516"/>
      <c r="I19" s="516"/>
      <c r="J19" s="516"/>
      <c r="K19" s="516"/>
      <c r="L19" s="516"/>
      <c r="M19" s="414" t="str">
        <f>IF('Anlage 2 PPF Abstimmung'!O138&lt;&gt;"",'Anlage 2 PPF Abstimmung'!O138,"")</f>
        <v/>
      </c>
      <c r="N19" s="536"/>
      <c r="O19" s="517"/>
      <c r="P19" s="517"/>
      <c r="Q19" s="517"/>
      <c r="R19" s="517"/>
      <c r="S19" s="517"/>
      <c r="T19" s="517"/>
      <c r="U19" s="517"/>
      <c r="V19" s="517"/>
      <c r="W19" s="517"/>
      <c r="X19" s="517"/>
      <c r="Y19" s="517"/>
      <c r="Z19" s="517"/>
      <c r="AA19" s="517"/>
      <c r="AB19" s="1019"/>
      <c r="AC19" s="1019"/>
      <c r="AD19" s="1019"/>
      <c r="AE19" s="1019"/>
      <c r="AF19" s="1019"/>
      <c r="AG19" s="1019"/>
      <c r="AH19" s="1019"/>
      <c r="AI19" s="1019"/>
      <c r="AJ19" s="1019"/>
      <c r="AK19" s="1019"/>
      <c r="AL19" s="1019"/>
      <c r="AM19" s="1019"/>
      <c r="AN19" s="1020"/>
      <c r="AO19" s="45" t="str">
        <f>IF(M19=Sprachen!$L$4,"J","N")</f>
        <v>N</v>
      </c>
      <c r="AP19" s="45" t="str">
        <f t="shared" ref="AP19:AP23" si="0">IF(OR(O19="X",Q19="X"),"J","N")</f>
        <v>N</v>
      </c>
      <c r="AQ19" s="45" t="str">
        <f t="shared" ref="AQ19:AQ23" si="1">IF(AND(AO19="J",AP19="J"),0,IF(AND(AO19="J",AP19="N"),-1,""))</f>
        <v/>
      </c>
      <c r="AR19" s="45"/>
      <c r="AS19" s="45" t="str">
        <f t="shared" ref="AS19:AS23" si="2">IF(O19="X","J",IF(AP19="N",IF(AQ19=-1,"Fehlt",""),"N"))</f>
        <v/>
      </c>
      <c r="AT19" s="1009" t="str">
        <f>IF(IFERROR(VLOOKUP("Fehlt",AS19:AS23,1,FALSE)="Fehlt",FALSE),"X","")</f>
        <v/>
      </c>
      <c r="AU19" s="1009" t="str">
        <f>IF(OR(IFERROR(VLOOKUP("N",AS19:AS23,1,FALSE),FALSE)="N",IFERROR(VLOOKUP("Fehlt",AS19:AS23,1,FALSE),FALSE)="Fehlt")=FALSE,"X","")</f>
        <v>X</v>
      </c>
      <c r="AV19" s="1009" t="str">
        <f>IF(IFERROR(VLOOKUP("N",AS19:AS23,1,FALSE),FALSE)="N","X","")</f>
        <v/>
      </c>
      <c r="AW19" s="20"/>
    </row>
    <row r="20" spans="1:49" ht="22.5" customHeight="1" x14ac:dyDescent="0.2">
      <c r="A20" s="530" t="s">
        <v>858</v>
      </c>
      <c r="B20" s="531"/>
      <c r="C20" s="532"/>
      <c r="D20" s="533" t="str">
        <f>Sprachen!L150</f>
        <v>Approved design changes</v>
      </c>
      <c r="E20" s="533"/>
      <c r="F20" s="533"/>
      <c r="G20" s="533"/>
      <c r="H20" s="533"/>
      <c r="I20" s="533"/>
      <c r="J20" s="533"/>
      <c r="K20" s="533"/>
      <c r="L20" s="533"/>
      <c r="M20" s="414" t="str">
        <f>IF('Anlage 2 PPF Abstimmung'!O139&lt;&gt;"",'Anlage 2 PPF Abstimmung'!O139,"")</f>
        <v/>
      </c>
      <c r="N20" s="536"/>
      <c r="O20" s="534"/>
      <c r="P20" s="534"/>
      <c r="Q20" s="534"/>
      <c r="R20" s="534"/>
      <c r="S20" s="534"/>
      <c r="T20" s="534"/>
      <c r="U20" s="534"/>
      <c r="V20" s="534"/>
      <c r="W20" s="534"/>
      <c r="X20" s="534"/>
      <c r="Y20" s="534"/>
      <c r="Z20" s="534"/>
      <c r="AA20" s="534"/>
      <c r="AB20" s="1021"/>
      <c r="AC20" s="1021"/>
      <c r="AD20" s="1021"/>
      <c r="AE20" s="1021"/>
      <c r="AF20" s="1021"/>
      <c r="AG20" s="1021"/>
      <c r="AH20" s="1021"/>
      <c r="AI20" s="1021"/>
      <c r="AJ20" s="1021"/>
      <c r="AK20" s="1021"/>
      <c r="AL20" s="1021"/>
      <c r="AM20" s="1021"/>
      <c r="AN20" s="1022"/>
      <c r="AO20" s="45" t="str">
        <f>IF(M20=Sprachen!$L$4,"J","N")</f>
        <v>N</v>
      </c>
      <c r="AP20" s="45" t="str">
        <f t="shared" si="0"/>
        <v>N</v>
      </c>
      <c r="AQ20" s="45" t="str">
        <f t="shared" si="1"/>
        <v/>
      </c>
      <c r="AR20" s="45"/>
      <c r="AS20" s="45" t="str">
        <f t="shared" si="2"/>
        <v/>
      </c>
      <c r="AT20" s="1009"/>
      <c r="AU20" s="1009"/>
      <c r="AV20" s="1009"/>
      <c r="AW20" s="20"/>
    </row>
    <row r="21" spans="1:49" ht="21.75" customHeight="1" x14ac:dyDescent="0.2">
      <c r="A21" s="530" t="s">
        <v>859</v>
      </c>
      <c r="B21" s="531"/>
      <c r="C21" s="532"/>
      <c r="D21" s="533" t="str">
        <f>Sprachen!L182</f>
        <v>Design, development approvals</v>
      </c>
      <c r="E21" s="533"/>
      <c r="F21" s="533"/>
      <c r="G21" s="533"/>
      <c r="H21" s="533"/>
      <c r="I21" s="533"/>
      <c r="J21" s="533"/>
      <c r="K21" s="533"/>
      <c r="L21" s="533"/>
      <c r="M21" s="414" t="str">
        <f>IF('Anlage 2 PPF Abstimmung'!O140&lt;&gt;"",'Anlage 2 PPF Abstimmung'!O140,"")</f>
        <v/>
      </c>
      <c r="N21" s="536"/>
      <c r="O21" s="534"/>
      <c r="P21" s="534"/>
      <c r="Q21" s="534"/>
      <c r="R21" s="534"/>
      <c r="S21" s="534"/>
      <c r="T21" s="534"/>
      <c r="U21" s="534"/>
      <c r="V21" s="534"/>
      <c r="W21" s="534"/>
      <c r="X21" s="534"/>
      <c r="Y21" s="534"/>
      <c r="Z21" s="534"/>
      <c r="AA21" s="534"/>
      <c r="AB21" s="1021"/>
      <c r="AC21" s="1021"/>
      <c r="AD21" s="1021"/>
      <c r="AE21" s="1021"/>
      <c r="AF21" s="1021"/>
      <c r="AG21" s="1021"/>
      <c r="AH21" s="1021"/>
      <c r="AI21" s="1021"/>
      <c r="AJ21" s="1021"/>
      <c r="AK21" s="1021"/>
      <c r="AL21" s="1021"/>
      <c r="AM21" s="1021"/>
      <c r="AN21" s="1022"/>
      <c r="AO21" s="45" t="str">
        <f>IF(M21=Sprachen!$L$4,"J","N")</f>
        <v>N</v>
      </c>
      <c r="AP21" s="45" t="str">
        <f t="shared" si="0"/>
        <v>N</v>
      </c>
      <c r="AQ21" s="45" t="str">
        <f t="shared" si="1"/>
        <v/>
      </c>
      <c r="AR21" s="45"/>
      <c r="AS21" s="45" t="str">
        <f t="shared" si="2"/>
        <v/>
      </c>
      <c r="AT21" s="1009"/>
      <c r="AU21" s="1009"/>
      <c r="AV21" s="1009"/>
      <c r="AW21" s="20"/>
    </row>
    <row r="22" spans="1:49" x14ac:dyDescent="0.2">
      <c r="A22" s="530" t="s">
        <v>860</v>
      </c>
      <c r="B22" s="531"/>
      <c r="C22" s="532"/>
      <c r="D22" s="533" t="str">
        <f>Sprachen!L209</f>
        <v>Material data via IMDS</v>
      </c>
      <c r="E22" s="533"/>
      <c r="F22" s="533"/>
      <c r="G22" s="533"/>
      <c r="H22" s="533"/>
      <c r="I22" s="533"/>
      <c r="J22" s="533"/>
      <c r="K22" s="533"/>
      <c r="L22" s="533"/>
      <c r="M22" s="414" t="str">
        <f>IF('Anlage 2 PPF Abstimmung'!O141&lt;&gt;"",'Anlage 2 PPF Abstimmung'!O141,"")</f>
        <v/>
      </c>
      <c r="N22" s="536"/>
      <c r="O22" s="534"/>
      <c r="P22" s="534"/>
      <c r="Q22" s="534"/>
      <c r="R22" s="534"/>
      <c r="S22" s="534"/>
      <c r="T22" s="534"/>
      <c r="U22" s="534"/>
      <c r="V22" s="534"/>
      <c r="W22" s="534"/>
      <c r="X22" s="534"/>
      <c r="Y22" s="534"/>
      <c r="Z22" s="534"/>
      <c r="AA22" s="534"/>
      <c r="AB22" s="1021"/>
      <c r="AC22" s="1021"/>
      <c r="AD22" s="1021"/>
      <c r="AE22" s="1021"/>
      <c r="AF22" s="1021"/>
      <c r="AG22" s="1021"/>
      <c r="AH22" s="1021"/>
      <c r="AI22" s="1021"/>
      <c r="AJ22" s="1021"/>
      <c r="AK22" s="1021"/>
      <c r="AL22" s="1021"/>
      <c r="AM22" s="1021"/>
      <c r="AN22" s="1022"/>
      <c r="AO22" s="45" t="str">
        <f>IF(M22=Sprachen!$L$4,"J","N")</f>
        <v>N</v>
      </c>
      <c r="AP22" s="45" t="str">
        <f t="shared" si="0"/>
        <v>N</v>
      </c>
      <c r="AQ22" s="45" t="str">
        <f t="shared" si="1"/>
        <v/>
      </c>
      <c r="AR22" s="45"/>
      <c r="AS22" s="45" t="str">
        <f t="shared" si="2"/>
        <v/>
      </c>
      <c r="AT22" s="1009"/>
      <c r="AU22" s="1009"/>
      <c r="AV22" s="1009"/>
      <c r="AW22" s="20"/>
    </row>
    <row r="23" spans="1:49" ht="15" thickBot="1" x14ac:dyDescent="0.25">
      <c r="A23" s="537" t="s">
        <v>861</v>
      </c>
      <c r="B23" s="538"/>
      <c r="C23" s="539"/>
      <c r="D23" s="540" t="str">
        <f>Sprachen!L97</f>
        <v>Design FMEA</v>
      </c>
      <c r="E23" s="540"/>
      <c r="F23" s="540"/>
      <c r="G23" s="540"/>
      <c r="H23" s="540"/>
      <c r="I23" s="540"/>
      <c r="J23" s="540"/>
      <c r="K23" s="540"/>
      <c r="L23" s="540"/>
      <c r="M23" s="1023" t="str">
        <f>IF('Anlage 2 PPF Abstimmung'!O142&lt;&gt;"",'Anlage 2 PPF Abstimmung'!O142,"")</f>
        <v/>
      </c>
      <c r="N23" s="1024"/>
      <c r="O23" s="553"/>
      <c r="P23" s="553"/>
      <c r="Q23" s="553"/>
      <c r="R23" s="553"/>
      <c r="S23" s="553"/>
      <c r="T23" s="553"/>
      <c r="U23" s="553"/>
      <c r="V23" s="553"/>
      <c r="W23" s="553"/>
      <c r="X23" s="553"/>
      <c r="Y23" s="553"/>
      <c r="Z23" s="553"/>
      <c r="AA23" s="553"/>
      <c r="AB23" s="1015"/>
      <c r="AC23" s="1015"/>
      <c r="AD23" s="1015"/>
      <c r="AE23" s="1015"/>
      <c r="AF23" s="1015"/>
      <c r="AG23" s="1015"/>
      <c r="AH23" s="1015"/>
      <c r="AI23" s="1015"/>
      <c r="AJ23" s="1015"/>
      <c r="AK23" s="1015"/>
      <c r="AL23" s="1015"/>
      <c r="AM23" s="1015"/>
      <c r="AN23" s="1025"/>
      <c r="AO23" s="45" t="str">
        <f>IF(M23=Sprachen!$L$4,"J","N")</f>
        <v>N</v>
      </c>
      <c r="AP23" s="45" t="str">
        <f t="shared" si="0"/>
        <v>N</v>
      </c>
      <c r="AQ23" s="45" t="str">
        <f t="shared" si="1"/>
        <v/>
      </c>
      <c r="AR23" s="45"/>
      <c r="AS23" s="45" t="str">
        <f t="shared" si="2"/>
        <v/>
      </c>
      <c r="AT23" s="1009"/>
      <c r="AU23" s="1009"/>
      <c r="AV23" s="1009"/>
      <c r="AW23" s="20"/>
    </row>
    <row r="24" spans="1:49" s="15" customFormat="1" ht="15.75" thickTop="1" thickBot="1" x14ac:dyDescent="0.25">
      <c r="A24" s="173" t="s">
        <v>862</v>
      </c>
      <c r="B24" s="174"/>
      <c r="C24" s="508"/>
      <c r="D24" s="509" t="str">
        <f>Sprachen!L229</f>
        <v>Deliverables of production process development</v>
      </c>
      <c r="E24" s="510"/>
      <c r="F24" s="510"/>
      <c r="G24" s="510"/>
      <c r="H24" s="510"/>
      <c r="I24" s="510"/>
      <c r="J24" s="510"/>
      <c r="K24" s="510"/>
      <c r="L24" s="510"/>
      <c r="M24" s="510"/>
      <c r="N24" s="510"/>
      <c r="O24" s="510"/>
      <c r="P24" s="510"/>
      <c r="Q24" s="510"/>
      <c r="R24" s="510"/>
      <c r="S24" s="510"/>
      <c r="T24" s="510"/>
      <c r="U24" s="510"/>
      <c r="V24" s="510"/>
      <c r="W24" s="510"/>
      <c r="X24" s="510"/>
      <c r="Y24" s="510"/>
      <c r="Z24" s="510"/>
      <c r="AA24" s="510"/>
      <c r="AB24" s="510"/>
      <c r="AC24" s="510"/>
      <c r="AD24" s="510"/>
      <c r="AE24" s="510"/>
      <c r="AF24" s="510"/>
      <c r="AG24" s="510"/>
      <c r="AH24" s="510"/>
      <c r="AI24" s="510"/>
      <c r="AJ24" s="510"/>
      <c r="AK24" s="510"/>
      <c r="AL24" s="510"/>
      <c r="AM24" s="510"/>
      <c r="AN24" s="512"/>
      <c r="AO24" s="45" t="str">
        <f>IF(M24=Sprachen!$L$4,"J","N")</f>
        <v>N</v>
      </c>
      <c r="AP24" s="45"/>
      <c r="AQ24" s="45"/>
      <c r="AR24" s="45"/>
      <c r="AS24" s="45"/>
      <c r="AT24" s="46"/>
      <c r="AU24" s="46"/>
      <c r="AV24" s="46"/>
    </row>
    <row r="25" spans="1:49" ht="15" thickTop="1" x14ac:dyDescent="0.2">
      <c r="A25" s="513" t="s">
        <v>863</v>
      </c>
      <c r="B25" s="514"/>
      <c r="C25" s="515"/>
      <c r="D25" s="516" t="str">
        <f>Sprachen!L283</f>
        <v>Process flowchart</v>
      </c>
      <c r="E25" s="516"/>
      <c r="F25" s="516"/>
      <c r="G25" s="516"/>
      <c r="H25" s="516"/>
      <c r="I25" s="516"/>
      <c r="J25" s="516"/>
      <c r="K25" s="516"/>
      <c r="L25" s="516"/>
      <c r="M25" s="414" t="str">
        <f>IF('Anlage 2 PPF Abstimmung'!O144&lt;&gt;"",'Anlage 2 PPF Abstimmung'!O144,"")</f>
        <v/>
      </c>
      <c r="N25" s="536"/>
      <c r="O25" s="517"/>
      <c r="P25" s="517"/>
      <c r="Q25" s="517"/>
      <c r="R25" s="517"/>
      <c r="S25" s="517"/>
      <c r="T25" s="517"/>
      <c r="U25" s="517"/>
      <c r="V25" s="517"/>
      <c r="W25" s="517"/>
      <c r="X25" s="517"/>
      <c r="Y25" s="517"/>
      <c r="Z25" s="517"/>
      <c r="AA25" s="517"/>
      <c r="AB25" s="1019"/>
      <c r="AC25" s="1019"/>
      <c r="AD25" s="1019"/>
      <c r="AE25" s="1019"/>
      <c r="AF25" s="1019"/>
      <c r="AG25" s="1019"/>
      <c r="AH25" s="1019"/>
      <c r="AI25" s="1019"/>
      <c r="AJ25" s="1019"/>
      <c r="AK25" s="1019"/>
      <c r="AL25" s="1019"/>
      <c r="AM25" s="1019"/>
      <c r="AN25" s="1020"/>
      <c r="AO25" s="45" t="str">
        <f>IF(M25=Sprachen!$L$4,"J","N")</f>
        <v>N</v>
      </c>
      <c r="AP25" s="45" t="str">
        <f t="shared" ref="AP25:AP27" si="3">IF(OR(O25="X",Q25="X"),"J","N")</f>
        <v>N</v>
      </c>
      <c r="AQ25" s="45" t="str">
        <f t="shared" ref="AQ25:AQ27" si="4">IF(AND(AO25="J",AP25="J"),0,IF(AND(AO25="J",AP25="N"),-1,""))</f>
        <v/>
      </c>
      <c r="AR25" s="45"/>
      <c r="AS25" s="45" t="str">
        <f t="shared" ref="AS25:AS27" si="5">IF(O25="X","J",IF(AP25="N",IF(AQ25=-1,"Fehlt",""),"N"))</f>
        <v/>
      </c>
      <c r="AT25" s="1009" t="str">
        <f>IF(IFERROR(VLOOKUP("Fehlt",AS25:AS27,1,FALSE)="Fehlt",FALSE),"X","")</f>
        <v/>
      </c>
      <c r="AU25" s="1009" t="str">
        <f>IF(OR(IFERROR(VLOOKUP("N",AS25:AS27,1,FALSE),FALSE)="N",IFERROR(VLOOKUP("Fehlt",AS25:AS27,1,FALSE),FALSE)="Fehlt")=FALSE,"X","")</f>
        <v>X</v>
      </c>
      <c r="AV25" s="1009" t="str">
        <f>IF(IFERROR(VLOOKUP("N",AS25:AS27,1,FALSE),FALSE)="N","X","")</f>
        <v/>
      </c>
      <c r="AW25" s="20"/>
    </row>
    <row r="26" spans="1:49" x14ac:dyDescent="0.2">
      <c r="A26" s="530" t="s">
        <v>864</v>
      </c>
      <c r="B26" s="531"/>
      <c r="C26" s="532"/>
      <c r="D26" s="533" t="str">
        <f>Sprachen!L287</f>
        <v>Process FMEA</v>
      </c>
      <c r="E26" s="533"/>
      <c r="F26" s="533"/>
      <c r="G26" s="533"/>
      <c r="H26" s="533"/>
      <c r="I26" s="533"/>
      <c r="J26" s="533"/>
      <c r="K26" s="533"/>
      <c r="L26" s="533"/>
      <c r="M26" s="1026" t="str">
        <f>IF('Anlage 2 PPF Abstimmung'!O145&lt;&gt;"",'Anlage 2 PPF Abstimmung'!O145,"")</f>
        <v/>
      </c>
      <c r="N26" s="1027"/>
      <c r="O26" s="534"/>
      <c r="P26" s="534"/>
      <c r="Q26" s="534"/>
      <c r="R26" s="534"/>
      <c r="S26" s="534"/>
      <c r="T26" s="534"/>
      <c r="U26" s="534"/>
      <c r="V26" s="534"/>
      <c r="W26" s="534"/>
      <c r="X26" s="534"/>
      <c r="Y26" s="534"/>
      <c r="Z26" s="534"/>
      <c r="AA26" s="534"/>
      <c r="AB26" s="1021"/>
      <c r="AC26" s="1021"/>
      <c r="AD26" s="1021"/>
      <c r="AE26" s="1021"/>
      <c r="AF26" s="1021"/>
      <c r="AG26" s="1021"/>
      <c r="AH26" s="1021"/>
      <c r="AI26" s="1021"/>
      <c r="AJ26" s="1021"/>
      <c r="AK26" s="1021"/>
      <c r="AL26" s="1021"/>
      <c r="AM26" s="1021"/>
      <c r="AN26" s="1022"/>
      <c r="AO26" s="45" t="str">
        <f>IF(M26=Sprachen!$L$4,"J","N")</f>
        <v>N</v>
      </c>
      <c r="AP26" s="45" t="str">
        <f t="shared" si="3"/>
        <v>N</v>
      </c>
      <c r="AQ26" s="45" t="str">
        <f t="shared" si="4"/>
        <v/>
      </c>
      <c r="AR26" s="45"/>
      <c r="AS26" s="45" t="str">
        <f t="shared" si="5"/>
        <v/>
      </c>
      <c r="AT26" s="1009"/>
      <c r="AU26" s="1009"/>
      <c r="AV26" s="1009"/>
      <c r="AW26" s="20"/>
    </row>
    <row r="27" spans="1:49" ht="15" thickBot="1" x14ac:dyDescent="0.25">
      <c r="A27" s="551" t="s">
        <v>865</v>
      </c>
      <c r="B27" s="552"/>
      <c r="C27" s="538"/>
      <c r="D27" s="540" t="str">
        <f>Sprachen!L275</f>
        <v>Control plan (CP)</v>
      </c>
      <c r="E27" s="540"/>
      <c r="F27" s="540"/>
      <c r="G27" s="540"/>
      <c r="H27" s="540"/>
      <c r="I27" s="540"/>
      <c r="J27" s="540"/>
      <c r="K27" s="540"/>
      <c r="L27" s="540"/>
      <c r="M27" s="1023" t="str">
        <f>IF('Anlage 2 PPF Abstimmung'!O146&lt;&gt;"",'Anlage 2 PPF Abstimmung'!O146,"")</f>
        <v/>
      </c>
      <c r="N27" s="1024"/>
      <c r="O27" s="553"/>
      <c r="P27" s="553"/>
      <c r="Q27" s="553"/>
      <c r="R27" s="553"/>
      <c r="S27" s="553"/>
      <c r="T27" s="553"/>
      <c r="U27" s="553"/>
      <c r="V27" s="553"/>
      <c r="W27" s="553"/>
      <c r="X27" s="553"/>
      <c r="Y27" s="553"/>
      <c r="Z27" s="553"/>
      <c r="AA27" s="553"/>
      <c r="AB27" s="1015"/>
      <c r="AC27" s="1015"/>
      <c r="AD27" s="1015"/>
      <c r="AE27" s="1015"/>
      <c r="AF27" s="1015"/>
      <c r="AG27" s="1015"/>
      <c r="AH27" s="1015"/>
      <c r="AI27" s="1015"/>
      <c r="AJ27" s="1015"/>
      <c r="AK27" s="1015"/>
      <c r="AL27" s="1015"/>
      <c r="AM27" s="1015"/>
      <c r="AN27" s="1025"/>
      <c r="AO27" s="45" t="str">
        <f>IF(M27=Sprachen!$L$4,"J","N")</f>
        <v>N</v>
      </c>
      <c r="AP27" s="45" t="str">
        <f t="shared" si="3"/>
        <v>N</v>
      </c>
      <c r="AQ27" s="45" t="str">
        <f t="shared" si="4"/>
        <v/>
      </c>
      <c r="AR27" s="45"/>
      <c r="AS27" s="45" t="str">
        <f t="shared" si="5"/>
        <v/>
      </c>
      <c r="AT27" s="1009"/>
      <c r="AU27" s="1009"/>
      <c r="AV27" s="1009"/>
      <c r="AW27" s="20"/>
    </row>
    <row r="28" spans="1:49" s="15" customFormat="1" ht="15.75" thickTop="1" thickBot="1" x14ac:dyDescent="0.25">
      <c r="A28" s="173" t="s">
        <v>866</v>
      </c>
      <c r="B28" s="174"/>
      <c r="C28" s="508"/>
      <c r="D28" s="509" t="str">
        <f>Sprachen!L231</f>
        <v>Deliverables of the validation of the product</v>
      </c>
      <c r="E28" s="510"/>
      <c r="F28" s="510"/>
      <c r="G28" s="510"/>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2"/>
      <c r="AO28" s="45" t="str">
        <f>IF(M28=Sprachen!$L$4,"J","N")</f>
        <v>N</v>
      </c>
      <c r="AP28" s="45"/>
      <c r="AQ28" s="45"/>
      <c r="AR28" s="45"/>
      <c r="AS28" s="45"/>
      <c r="AT28" s="46"/>
      <c r="AU28" s="46"/>
      <c r="AV28" s="46"/>
    </row>
    <row r="29" spans="1:49" ht="15" thickTop="1" x14ac:dyDescent="0.2">
      <c r="A29" s="513" t="s">
        <v>867</v>
      </c>
      <c r="B29" s="514"/>
      <c r="C29" s="515"/>
      <c r="D29" s="516" t="str">
        <f>Sprachen!L153</f>
        <v>Geometry, dimensions</v>
      </c>
      <c r="E29" s="516"/>
      <c r="F29" s="516"/>
      <c r="G29" s="516"/>
      <c r="H29" s="516"/>
      <c r="I29" s="516"/>
      <c r="J29" s="516"/>
      <c r="K29" s="516"/>
      <c r="L29" s="516"/>
      <c r="M29" s="414" t="str">
        <f>IF('Anlage 2 PPF Abstimmung'!O148&lt;&gt;"",'Anlage 2 PPF Abstimmung'!O148,"")</f>
        <v/>
      </c>
      <c r="N29" s="536"/>
      <c r="O29" s="517"/>
      <c r="P29" s="517"/>
      <c r="Q29" s="517"/>
      <c r="R29" s="517"/>
      <c r="S29" s="517"/>
      <c r="T29" s="517"/>
      <c r="U29" s="517"/>
      <c r="V29" s="517"/>
      <c r="W29" s="517"/>
      <c r="X29" s="517"/>
      <c r="Y29" s="517"/>
      <c r="Z29" s="517"/>
      <c r="AA29" s="517"/>
      <c r="AB29" s="1019"/>
      <c r="AC29" s="1019"/>
      <c r="AD29" s="1019"/>
      <c r="AE29" s="1019"/>
      <c r="AF29" s="1019"/>
      <c r="AG29" s="1019"/>
      <c r="AH29" s="1019"/>
      <c r="AI29" s="1019"/>
      <c r="AJ29" s="1019"/>
      <c r="AK29" s="1019"/>
      <c r="AL29" s="1019"/>
      <c r="AM29" s="1019"/>
      <c r="AN29" s="1020"/>
      <c r="AO29" s="45" t="str">
        <f>IF(M29=Sprachen!$L$4,"J","N")</f>
        <v>N</v>
      </c>
      <c r="AP29" s="45" t="str">
        <f>IF(OR(O29="X",Q29="X"),"J","N")</f>
        <v>N</v>
      </c>
      <c r="AQ29" s="45" t="str">
        <f>IF(AND(AO29="J",AP29="J"),0,IF(AND(AO29="J",AP29="N"),-1,""))</f>
        <v/>
      </c>
      <c r="AR29" s="45"/>
      <c r="AS29" s="45" t="str">
        <f>IF(O29="X","J",IF(AP29="N",IF(AQ29=-1,"Fehlt",""),"N"))</f>
        <v/>
      </c>
      <c r="AT29" s="1009" t="str">
        <f>IF(IFERROR(VLOOKUP("Fehlt",AS29:AS41,1,FALSE)="Fehlt",FALSE),"X","")</f>
        <v/>
      </c>
      <c r="AU29" s="1009" t="str">
        <f>IF(OR(IFERROR(VLOOKUP("N",AS29:AS41,1,FALSE),FALSE)="N",IFERROR(VLOOKUP("Fehlt",AS29:AS41,1,FALSE),FALSE)="Fehlt")=FALSE,"X","")</f>
        <v>X</v>
      </c>
      <c r="AV29" s="1009" t="str">
        <f>IF(IFERROR(VLOOKUP("N",AS29:AS41,1,FALSE),FALSE)="N","X","")</f>
        <v/>
      </c>
      <c r="AW29" s="20"/>
    </row>
    <row r="30" spans="1:49" ht="21.2" customHeight="1" x14ac:dyDescent="0.2">
      <c r="A30" s="530" t="s">
        <v>875</v>
      </c>
      <c r="B30" s="531"/>
      <c r="C30" s="532"/>
      <c r="D30" s="533" t="str">
        <f>Sprachen!L368</f>
        <v>Material (strength, physical properties, etc.)</v>
      </c>
      <c r="E30" s="533"/>
      <c r="F30" s="533"/>
      <c r="G30" s="533"/>
      <c r="H30" s="533"/>
      <c r="I30" s="533"/>
      <c r="J30" s="533"/>
      <c r="K30" s="533"/>
      <c r="L30" s="533"/>
      <c r="M30" s="534" t="str">
        <f>IF('Anlage 2 PPF Abstimmung'!O156&lt;&gt;"",'Anlage 2 PPF Abstimmung'!O156,"")</f>
        <v/>
      </c>
      <c r="N30" s="534"/>
      <c r="O30" s="534"/>
      <c r="P30" s="534"/>
      <c r="Q30" s="534"/>
      <c r="R30" s="534"/>
      <c r="S30" s="534"/>
      <c r="T30" s="534"/>
      <c r="U30" s="534"/>
      <c r="V30" s="534"/>
      <c r="W30" s="534"/>
      <c r="X30" s="534"/>
      <c r="Y30" s="534"/>
      <c r="Z30" s="534"/>
      <c r="AA30" s="534"/>
      <c r="AB30" s="1021"/>
      <c r="AC30" s="1021"/>
      <c r="AD30" s="1021"/>
      <c r="AE30" s="1021"/>
      <c r="AF30" s="1021"/>
      <c r="AG30" s="1021"/>
      <c r="AH30" s="1021"/>
      <c r="AI30" s="1021"/>
      <c r="AJ30" s="1021"/>
      <c r="AK30" s="1021"/>
      <c r="AL30" s="1021"/>
      <c r="AM30" s="1021"/>
      <c r="AN30" s="1022"/>
      <c r="AO30" s="45" t="str">
        <f>IF(M30=Sprachen!$L$4,"J","N")</f>
        <v>N</v>
      </c>
      <c r="AP30" s="45" t="str">
        <f t="shared" ref="AP30:AP41" si="6">IF(OR(O30="X",Q30="X"),"J","N")</f>
        <v>N</v>
      </c>
      <c r="AQ30" s="45" t="str">
        <f t="shared" ref="AQ30:AQ41" si="7">IF(AND(AO30="J",AP30="J"),0,IF(AND(AO30="J",AP30="N"),-1,""))</f>
        <v/>
      </c>
      <c r="AR30" s="45"/>
      <c r="AS30" s="45" t="str">
        <f t="shared" ref="AS30:AS41" si="8">IF(O30="X","J",IF(AP30="N",IF(AQ30=-1,"Fehlt",""),"N"))</f>
        <v/>
      </c>
      <c r="AT30" s="1009"/>
      <c r="AU30" s="1009"/>
      <c r="AV30" s="1009"/>
      <c r="AW30" s="20"/>
    </row>
    <row r="31" spans="1:49" x14ac:dyDescent="0.2">
      <c r="A31" s="579" t="s">
        <v>886</v>
      </c>
      <c r="B31" s="580"/>
      <c r="C31" s="531"/>
      <c r="D31" s="533" t="str">
        <f>Sprachen!L144</f>
        <v>Function</v>
      </c>
      <c r="E31" s="533"/>
      <c r="F31" s="533"/>
      <c r="G31" s="533"/>
      <c r="H31" s="533"/>
      <c r="I31" s="533"/>
      <c r="J31" s="533"/>
      <c r="K31" s="533"/>
      <c r="L31" s="533"/>
      <c r="M31" s="534" t="str">
        <f>IF('Anlage 2 PPF Abstimmung'!O167&lt;&gt;"",'Anlage 2 PPF Abstimmung'!O167,"")</f>
        <v/>
      </c>
      <c r="N31" s="534"/>
      <c r="O31" s="534"/>
      <c r="P31" s="534"/>
      <c r="Q31" s="534"/>
      <c r="R31" s="534"/>
      <c r="S31" s="534"/>
      <c r="T31" s="534"/>
      <c r="U31" s="534"/>
      <c r="V31" s="534"/>
      <c r="W31" s="534"/>
      <c r="X31" s="534"/>
      <c r="Y31" s="534"/>
      <c r="Z31" s="534"/>
      <c r="AA31" s="534"/>
      <c r="AB31" s="1021"/>
      <c r="AC31" s="1021"/>
      <c r="AD31" s="1021"/>
      <c r="AE31" s="1021"/>
      <c r="AF31" s="1021"/>
      <c r="AG31" s="1021"/>
      <c r="AH31" s="1021"/>
      <c r="AI31" s="1021"/>
      <c r="AJ31" s="1021"/>
      <c r="AK31" s="1021"/>
      <c r="AL31" s="1021"/>
      <c r="AM31" s="1021"/>
      <c r="AN31" s="1022"/>
      <c r="AO31" s="45" t="str">
        <f>IF(M31=Sprachen!$L$4,"J","N")</f>
        <v>N</v>
      </c>
      <c r="AP31" s="45" t="str">
        <f t="shared" si="6"/>
        <v>N</v>
      </c>
      <c r="AQ31" s="45" t="str">
        <f t="shared" si="7"/>
        <v/>
      </c>
      <c r="AR31" s="45"/>
      <c r="AS31" s="45" t="str">
        <f t="shared" si="8"/>
        <v/>
      </c>
      <c r="AT31" s="1009"/>
      <c r="AU31" s="1009"/>
      <c r="AV31" s="1009"/>
      <c r="AW31" s="20"/>
    </row>
    <row r="32" spans="1:49" x14ac:dyDescent="0.2">
      <c r="A32" s="579" t="s">
        <v>887</v>
      </c>
      <c r="B32" s="580"/>
      <c r="C32" s="531"/>
      <c r="D32" s="533" t="str">
        <f>Sprachen!L161</f>
        <v>Haptics</v>
      </c>
      <c r="E32" s="533"/>
      <c r="F32" s="533"/>
      <c r="G32" s="533"/>
      <c r="H32" s="533"/>
      <c r="I32" s="533"/>
      <c r="J32" s="533"/>
      <c r="K32" s="533"/>
      <c r="L32" s="533"/>
      <c r="M32" s="414" t="str">
        <f>IF('Anlage 2 PPF Abstimmung'!O168&lt;&gt;"",'Anlage 2 PPF Abstimmung'!O168,"")</f>
        <v/>
      </c>
      <c r="N32" s="536"/>
      <c r="O32" s="534"/>
      <c r="P32" s="534"/>
      <c r="Q32" s="534"/>
      <c r="R32" s="534"/>
      <c r="S32" s="534"/>
      <c r="T32" s="534"/>
      <c r="U32" s="534"/>
      <c r="V32" s="534"/>
      <c r="W32" s="534"/>
      <c r="X32" s="534"/>
      <c r="Y32" s="534"/>
      <c r="Z32" s="534"/>
      <c r="AA32" s="534"/>
      <c r="AB32" s="1021"/>
      <c r="AC32" s="1021"/>
      <c r="AD32" s="1021"/>
      <c r="AE32" s="1021"/>
      <c r="AF32" s="1021"/>
      <c r="AG32" s="1021"/>
      <c r="AH32" s="1021"/>
      <c r="AI32" s="1021"/>
      <c r="AJ32" s="1021"/>
      <c r="AK32" s="1021"/>
      <c r="AL32" s="1021"/>
      <c r="AM32" s="1021"/>
      <c r="AN32" s="1022"/>
      <c r="AO32" s="45" t="str">
        <f>IF(M32=Sprachen!$L$4,"J","N")</f>
        <v>N</v>
      </c>
      <c r="AP32" s="45" t="str">
        <f t="shared" si="6"/>
        <v>N</v>
      </c>
      <c r="AQ32" s="45" t="str">
        <f t="shared" si="7"/>
        <v/>
      </c>
      <c r="AR32" s="45"/>
      <c r="AS32" s="45" t="str">
        <f t="shared" si="8"/>
        <v/>
      </c>
      <c r="AT32" s="1009"/>
      <c r="AU32" s="1009"/>
      <c r="AV32" s="1009"/>
      <c r="AW32" s="20"/>
    </row>
    <row r="33" spans="1:49" x14ac:dyDescent="0.2">
      <c r="A33" s="579" t="s">
        <v>888</v>
      </c>
      <c r="B33" s="580"/>
      <c r="C33" s="531"/>
      <c r="D33" s="533" t="str">
        <f>Sprachen!L27</f>
        <v>Acoustics</v>
      </c>
      <c r="E33" s="533"/>
      <c r="F33" s="533"/>
      <c r="G33" s="533"/>
      <c r="H33" s="533"/>
      <c r="I33" s="533"/>
      <c r="J33" s="533"/>
      <c r="K33" s="533"/>
      <c r="L33" s="533"/>
      <c r="M33" s="414" t="str">
        <f>IF('Anlage 2 PPF Abstimmung'!O169&lt;&gt;"",'Anlage 2 PPF Abstimmung'!O169,"")</f>
        <v/>
      </c>
      <c r="N33" s="536"/>
      <c r="O33" s="534"/>
      <c r="P33" s="534"/>
      <c r="Q33" s="534"/>
      <c r="R33" s="534"/>
      <c r="S33" s="534"/>
      <c r="T33" s="534"/>
      <c r="U33" s="534"/>
      <c r="V33" s="534"/>
      <c r="W33" s="534"/>
      <c r="X33" s="534"/>
      <c r="Y33" s="534"/>
      <c r="Z33" s="534"/>
      <c r="AA33" s="534"/>
      <c r="AB33" s="1021"/>
      <c r="AC33" s="1021"/>
      <c r="AD33" s="1021"/>
      <c r="AE33" s="1021"/>
      <c r="AF33" s="1021"/>
      <c r="AG33" s="1021"/>
      <c r="AH33" s="1021"/>
      <c r="AI33" s="1021"/>
      <c r="AJ33" s="1021"/>
      <c r="AK33" s="1021"/>
      <c r="AL33" s="1021"/>
      <c r="AM33" s="1021"/>
      <c r="AN33" s="1022"/>
      <c r="AO33" s="45" t="str">
        <f>IF(M33=Sprachen!$L$4,"J","N")</f>
        <v>N</v>
      </c>
      <c r="AP33" s="45" t="str">
        <f t="shared" si="6"/>
        <v>N</v>
      </c>
      <c r="AQ33" s="45" t="str">
        <f t="shared" si="7"/>
        <v/>
      </c>
      <c r="AR33" s="45"/>
      <c r="AS33" s="45" t="str">
        <f t="shared" si="8"/>
        <v/>
      </c>
      <c r="AT33" s="1009"/>
      <c r="AU33" s="1009"/>
      <c r="AV33" s="1009"/>
      <c r="AW33" s="20"/>
    </row>
    <row r="34" spans="1:49" x14ac:dyDescent="0.2">
      <c r="A34" s="579" t="s">
        <v>889</v>
      </c>
      <c r="B34" s="580"/>
      <c r="C34" s="531"/>
      <c r="D34" s="533" t="str">
        <f>Sprachen!L154</f>
        <v>Odor</v>
      </c>
      <c r="E34" s="533"/>
      <c r="F34" s="533"/>
      <c r="G34" s="533"/>
      <c r="H34" s="533"/>
      <c r="I34" s="533"/>
      <c r="J34" s="533"/>
      <c r="K34" s="533"/>
      <c r="L34" s="533"/>
      <c r="M34" s="414" t="str">
        <f>IF('Anlage 2 PPF Abstimmung'!O170&lt;&gt;"",'Anlage 2 PPF Abstimmung'!O170,"")</f>
        <v/>
      </c>
      <c r="N34" s="536"/>
      <c r="O34" s="534"/>
      <c r="P34" s="534"/>
      <c r="Q34" s="534"/>
      <c r="R34" s="534"/>
      <c r="S34" s="534"/>
      <c r="T34" s="534"/>
      <c r="U34" s="534"/>
      <c r="V34" s="534"/>
      <c r="W34" s="534"/>
      <c r="X34" s="534"/>
      <c r="Y34" s="534"/>
      <c r="Z34" s="534"/>
      <c r="AA34" s="534"/>
      <c r="AB34" s="1021"/>
      <c r="AC34" s="1021"/>
      <c r="AD34" s="1021"/>
      <c r="AE34" s="1021"/>
      <c r="AF34" s="1021"/>
      <c r="AG34" s="1021"/>
      <c r="AH34" s="1021"/>
      <c r="AI34" s="1021"/>
      <c r="AJ34" s="1021"/>
      <c r="AK34" s="1021"/>
      <c r="AL34" s="1021"/>
      <c r="AM34" s="1021"/>
      <c r="AN34" s="1022"/>
      <c r="AO34" s="45" t="str">
        <f>IF(M34=Sprachen!$L$4,"J","N")</f>
        <v>N</v>
      </c>
      <c r="AP34" s="45" t="str">
        <f t="shared" si="6"/>
        <v>N</v>
      </c>
      <c r="AQ34" s="45" t="str">
        <f t="shared" si="7"/>
        <v/>
      </c>
      <c r="AR34" s="45"/>
      <c r="AS34" s="45" t="str">
        <f t="shared" si="8"/>
        <v/>
      </c>
      <c r="AT34" s="1009"/>
      <c r="AU34" s="1009"/>
      <c r="AV34" s="1009"/>
      <c r="AW34" s="20"/>
    </row>
    <row r="35" spans="1:49" x14ac:dyDescent="0.2">
      <c r="A35" s="579" t="s">
        <v>890</v>
      </c>
      <c r="B35" s="580"/>
      <c r="C35" s="531"/>
      <c r="D35" s="533" t="str">
        <f>Sprachen!L56</f>
        <v>Appearance</v>
      </c>
      <c r="E35" s="533"/>
      <c r="F35" s="533"/>
      <c r="G35" s="533"/>
      <c r="H35" s="533"/>
      <c r="I35" s="533"/>
      <c r="J35" s="533"/>
      <c r="K35" s="533"/>
      <c r="L35" s="533"/>
      <c r="M35" s="414" t="str">
        <f>IF('Anlage 2 PPF Abstimmung'!O171&lt;&gt;"",'Anlage 2 PPF Abstimmung'!O171,"")</f>
        <v/>
      </c>
      <c r="N35" s="536"/>
      <c r="O35" s="534"/>
      <c r="P35" s="534"/>
      <c r="Q35" s="534"/>
      <c r="R35" s="534"/>
      <c r="S35" s="534"/>
      <c r="T35" s="534"/>
      <c r="U35" s="534"/>
      <c r="V35" s="534"/>
      <c r="W35" s="534"/>
      <c r="X35" s="534"/>
      <c r="Y35" s="534"/>
      <c r="Z35" s="534"/>
      <c r="AA35" s="534"/>
      <c r="AB35" s="1021"/>
      <c r="AC35" s="1021"/>
      <c r="AD35" s="1021"/>
      <c r="AE35" s="1021"/>
      <c r="AF35" s="1021"/>
      <c r="AG35" s="1021"/>
      <c r="AH35" s="1021"/>
      <c r="AI35" s="1021"/>
      <c r="AJ35" s="1021"/>
      <c r="AK35" s="1021"/>
      <c r="AL35" s="1021"/>
      <c r="AM35" s="1021"/>
      <c r="AN35" s="1022"/>
      <c r="AO35" s="45" t="str">
        <f>IF(M35=Sprachen!$L$4,"J","N")</f>
        <v>N</v>
      </c>
      <c r="AP35" s="45" t="str">
        <f t="shared" si="6"/>
        <v>N</v>
      </c>
      <c r="AQ35" s="45" t="str">
        <f t="shared" si="7"/>
        <v/>
      </c>
      <c r="AR35" s="45"/>
      <c r="AS35" s="45" t="str">
        <f t="shared" si="8"/>
        <v/>
      </c>
      <c r="AT35" s="1009"/>
      <c r="AU35" s="1009"/>
      <c r="AV35" s="1009"/>
      <c r="AW35" s="20"/>
    </row>
    <row r="36" spans="1:49" x14ac:dyDescent="0.2">
      <c r="A36" s="579" t="s">
        <v>891</v>
      </c>
      <c r="B36" s="580"/>
      <c r="C36" s="531"/>
      <c r="D36" s="533" t="str">
        <f>Sprachen!L252</f>
        <v>Surface requirement</v>
      </c>
      <c r="E36" s="533"/>
      <c r="F36" s="533"/>
      <c r="G36" s="533"/>
      <c r="H36" s="533"/>
      <c r="I36" s="533"/>
      <c r="J36" s="533"/>
      <c r="K36" s="533"/>
      <c r="L36" s="533"/>
      <c r="M36" s="414" t="str">
        <f>IF('Anlage 2 PPF Abstimmung'!O172&lt;&gt;"",'Anlage 2 PPF Abstimmung'!O172,"")</f>
        <v/>
      </c>
      <c r="N36" s="536"/>
      <c r="O36" s="534"/>
      <c r="P36" s="534"/>
      <c r="Q36" s="534"/>
      <c r="R36" s="534"/>
      <c r="S36" s="534"/>
      <c r="T36" s="534"/>
      <c r="U36" s="534"/>
      <c r="V36" s="534"/>
      <c r="W36" s="534"/>
      <c r="X36" s="534"/>
      <c r="Y36" s="534"/>
      <c r="Z36" s="534"/>
      <c r="AA36" s="534"/>
      <c r="AB36" s="1021"/>
      <c r="AC36" s="1021"/>
      <c r="AD36" s="1021"/>
      <c r="AE36" s="1021"/>
      <c r="AF36" s="1021"/>
      <c r="AG36" s="1021"/>
      <c r="AH36" s="1021"/>
      <c r="AI36" s="1021"/>
      <c r="AJ36" s="1021"/>
      <c r="AK36" s="1021"/>
      <c r="AL36" s="1021"/>
      <c r="AM36" s="1021"/>
      <c r="AN36" s="1022"/>
      <c r="AO36" s="45" t="str">
        <f>IF(M36=Sprachen!$L$4,"J","N")</f>
        <v>N</v>
      </c>
      <c r="AP36" s="45" t="str">
        <f t="shared" si="6"/>
        <v>N</v>
      </c>
      <c r="AQ36" s="45" t="str">
        <f t="shared" si="7"/>
        <v/>
      </c>
      <c r="AR36" s="45"/>
      <c r="AS36" s="45" t="str">
        <f t="shared" si="8"/>
        <v/>
      </c>
      <c r="AT36" s="1009"/>
      <c r="AU36" s="1009"/>
      <c r="AV36" s="1009"/>
      <c r="AW36" s="20"/>
    </row>
    <row r="37" spans="1:49" x14ac:dyDescent="0.2">
      <c r="A37" s="579" t="s">
        <v>894</v>
      </c>
      <c r="B37" s="580"/>
      <c r="C37" s="531"/>
      <c r="D37" s="533" t="str">
        <f>Sprachen!L333</f>
        <v>Technical cleanliness</v>
      </c>
      <c r="E37" s="533"/>
      <c r="F37" s="533"/>
      <c r="G37" s="533"/>
      <c r="H37" s="533"/>
      <c r="I37" s="533"/>
      <c r="J37" s="533"/>
      <c r="K37" s="533"/>
      <c r="L37" s="533"/>
      <c r="M37" s="534" t="str">
        <f>IF('Anlage 2 PPF Abstimmung'!O175&lt;&gt;"",'Anlage 2 PPF Abstimmung'!O175,"")</f>
        <v/>
      </c>
      <c r="N37" s="534"/>
      <c r="O37" s="534"/>
      <c r="P37" s="534"/>
      <c r="Q37" s="534"/>
      <c r="R37" s="534"/>
      <c r="S37" s="534"/>
      <c r="T37" s="534"/>
      <c r="U37" s="534"/>
      <c r="V37" s="534"/>
      <c r="W37" s="534"/>
      <c r="X37" s="534"/>
      <c r="Y37" s="534"/>
      <c r="Z37" s="534"/>
      <c r="AA37" s="534"/>
      <c r="AB37" s="1021"/>
      <c r="AC37" s="1021"/>
      <c r="AD37" s="1021"/>
      <c r="AE37" s="1021"/>
      <c r="AF37" s="1021"/>
      <c r="AG37" s="1021"/>
      <c r="AH37" s="1021"/>
      <c r="AI37" s="1021"/>
      <c r="AJ37" s="1021"/>
      <c r="AK37" s="1021"/>
      <c r="AL37" s="1021"/>
      <c r="AM37" s="1021"/>
      <c r="AN37" s="1022"/>
      <c r="AO37" s="45" t="str">
        <f>IF(M37=Sprachen!$L$4,"J","N")</f>
        <v>N</v>
      </c>
      <c r="AP37" s="45" t="str">
        <f t="shared" si="6"/>
        <v>N</v>
      </c>
      <c r="AQ37" s="45" t="str">
        <f t="shared" si="7"/>
        <v/>
      </c>
      <c r="AR37" s="45"/>
      <c r="AS37" s="45" t="str">
        <f t="shared" si="8"/>
        <v/>
      </c>
      <c r="AT37" s="1009"/>
      <c r="AU37" s="1009"/>
      <c r="AV37" s="1009"/>
      <c r="AW37" s="20"/>
    </row>
    <row r="38" spans="1:49" x14ac:dyDescent="0.2">
      <c r="A38" s="579" t="s">
        <v>895</v>
      </c>
      <c r="B38" s="580"/>
      <c r="C38" s="531"/>
      <c r="D38" s="533" t="str">
        <f>Sprachen!L377</f>
        <v>Reliability</v>
      </c>
      <c r="E38" s="533"/>
      <c r="F38" s="533"/>
      <c r="G38" s="533"/>
      <c r="H38" s="533"/>
      <c r="I38" s="533"/>
      <c r="J38" s="533"/>
      <c r="K38" s="533"/>
      <c r="L38" s="533"/>
      <c r="M38" s="414" t="str">
        <f>IF('Anlage 2 PPF Abstimmung'!O176&lt;&gt;"",'Anlage 2 PPF Abstimmung'!O176,"")</f>
        <v/>
      </c>
      <c r="N38" s="536"/>
      <c r="O38" s="534"/>
      <c r="P38" s="534"/>
      <c r="Q38" s="534"/>
      <c r="R38" s="534"/>
      <c r="S38" s="534"/>
      <c r="T38" s="534"/>
      <c r="U38" s="534"/>
      <c r="V38" s="534"/>
      <c r="W38" s="534"/>
      <c r="X38" s="534"/>
      <c r="Y38" s="534"/>
      <c r="Z38" s="534"/>
      <c r="AA38" s="534"/>
      <c r="AB38" s="1021"/>
      <c r="AC38" s="1021"/>
      <c r="AD38" s="1021"/>
      <c r="AE38" s="1021"/>
      <c r="AF38" s="1021"/>
      <c r="AG38" s="1021"/>
      <c r="AH38" s="1021"/>
      <c r="AI38" s="1021"/>
      <c r="AJ38" s="1021"/>
      <c r="AK38" s="1021"/>
      <c r="AL38" s="1021"/>
      <c r="AM38" s="1021"/>
      <c r="AN38" s="1022"/>
      <c r="AO38" s="45" t="str">
        <f>IF(M38=Sprachen!$L$4,"J","N")</f>
        <v>N</v>
      </c>
      <c r="AP38" s="45" t="str">
        <f t="shared" si="6"/>
        <v>N</v>
      </c>
      <c r="AQ38" s="45" t="str">
        <f t="shared" si="7"/>
        <v/>
      </c>
      <c r="AR38" s="45"/>
      <c r="AS38" s="45" t="str">
        <f t="shared" si="8"/>
        <v/>
      </c>
      <c r="AT38" s="1009"/>
      <c r="AU38" s="1009"/>
      <c r="AV38" s="1009"/>
      <c r="AW38" s="20"/>
    </row>
    <row r="39" spans="1:49" ht="21.75" customHeight="1" x14ac:dyDescent="0.2">
      <c r="A39" s="579" t="s">
        <v>896</v>
      </c>
      <c r="B39" s="580"/>
      <c r="C39" s="531"/>
      <c r="D39" s="1028" t="str">
        <f>Sprachen!L82</f>
        <v xml:space="preserve">Resistance to electrostatic discharge (ESD) </v>
      </c>
      <c r="E39" s="1028"/>
      <c r="F39" s="1028"/>
      <c r="G39" s="1028"/>
      <c r="H39" s="1028"/>
      <c r="I39" s="1028"/>
      <c r="J39" s="1028"/>
      <c r="K39" s="1028"/>
      <c r="L39" s="1028"/>
      <c r="M39" s="414" t="str">
        <f>IF('Anlage 2 PPF Abstimmung'!O177&lt;&gt;"",'Anlage 2 PPF Abstimmung'!O177,"")</f>
        <v/>
      </c>
      <c r="N39" s="536"/>
      <c r="O39" s="534"/>
      <c r="P39" s="534"/>
      <c r="Q39" s="534"/>
      <c r="R39" s="534"/>
      <c r="S39" s="534"/>
      <c r="T39" s="534"/>
      <c r="U39" s="534"/>
      <c r="V39" s="534"/>
      <c r="W39" s="534"/>
      <c r="X39" s="534"/>
      <c r="Y39" s="534"/>
      <c r="Z39" s="534"/>
      <c r="AA39" s="534"/>
      <c r="AB39" s="1021"/>
      <c r="AC39" s="1021"/>
      <c r="AD39" s="1021"/>
      <c r="AE39" s="1021"/>
      <c r="AF39" s="1021"/>
      <c r="AG39" s="1021"/>
      <c r="AH39" s="1021"/>
      <c r="AI39" s="1021"/>
      <c r="AJ39" s="1021"/>
      <c r="AK39" s="1021"/>
      <c r="AL39" s="1021"/>
      <c r="AM39" s="1021"/>
      <c r="AN39" s="1022"/>
      <c r="AO39" s="45" t="str">
        <f>IF(M39=Sprachen!$L$4,"J","N")</f>
        <v>N</v>
      </c>
      <c r="AP39" s="45" t="str">
        <f t="shared" si="6"/>
        <v>N</v>
      </c>
      <c r="AQ39" s="45" t="str">
        <f t="shared" si="7"/>
        <v/>
      </c>
      <c r="AR39" s="45"/>
      <c r="AS39" s="45" t="str">
        <f t="shared" si="8"/>
        <v/>
      </c>
      <c r="AT39" s="1009"/>
      <c r="AU39" s="1009"/>
      <c r="AV39" s="1009"/>
      <c r="AW39" s="20"/>
    </row>
    <row r="40" spans="1:49" ht="24.75" customHeight="1" x14ac:dyDescent="0.2">
      <c r="A40" s="579" t="s">
        <v>897</v>
      </c>
      <c r="B40" s="580"/>
      <c r="C40" s="531"/>
      <c r="D40" s="533" t="str">
        <f>Sprachen!L117</f>
        <v>Electrical safety / high-voltage safety</v>
      </c>
      <c r="E40" s="533"/>
      <c r="F40" s="533"/>
      <c r="G40" s="533"/>
      <c r="H40" s="533"/>
      <c r="I40" s="533"/>
      <c r="J40" s="533"/>
      <c r="K40" s="533"/>
      <c r="L40" s="533"/>
      <c r="M40" s="414" t="str">
        <f>IF('Anlage 2 PPF Abstimmung'!O178&lt;&gt;"",'Anlage 2 PPF Abstimmung'!O178,"")</f>
        <v/>
      </c>
      <c r="N40" s="536"/>
      <c r="O40" s="534"/>
      <c r="P40" s="534"/>
      <c r="Q40" s="534"/>
      <c r="R40" s="534"/>
      <c r="S40" s="534"/>
      <c r="T40" s="534"/>
      <c r="U40" s="534"/>
      <c r="V40" s="534"/>
      <c r="W40" s="534"/>
      <c r="X40" s="534"/>
      <c r="Y40" s="534"/>
      <c r="Z40" s="534"/>
      <c r="AA40" s="534"/>
      <c r="AB40" s="1021"/>
      <c r="AC40" s="1021"/>
      <c r="AD40" s="1021"/>
      <c r="AE40" s="1021"/>
      <c r="AF40" s="1021"/>
      <c r="AG40" s="1021"/>
      <c r="AH40" s="1021"/>
      <c r="AI40" s="1021"/>
      <c r="AJ40" s="1021"/>
      <c r="AK40" s="1021"/>
      <c r="AL40" s="1021"/>
      <c r="AM40" s="1021"/>
      <c r="AN40" s="1022"/>
      <c r="AO40" s="45" t="str">
        <f>IF(M40=Sprachen!$L$4,"J","N")</f>
        <v>N</v>
      </c>
      <c r="AP40" s="45" t="str">
        <f t="shared" si="6"/>
        <v>N</v>
      </c>
      <c r="AQ40" s="45" t="str">
        <f t="shared" si="7"/>
        <v/>
      </c>
      <c r="AR40" s="45"/>
      <c r="AS40" s="45" t="str">
        <f t="shared" si="8"/>
        <v/>
      </c>
      <c r="AT40" s="1009"/>
      <c r="AU40" s="1009"/>
      <c r="AV40" s="1009"/>
      <c r="AW40" s="20"/>
    </row>
    <row r="41" spans="1:49" ht="24.75" customHeight="1" thickBot="1" x14ac:dyDescent="0.25">
      <c r="A41" s="551" t="s">
        <v>898</v>
      </c>
      <c r="B41" s="552"/>
      <c r="C41" s="538"/>
      <c r="D41" s="540" t="str">
        <f>Sprachen!L118</f>
        <v>Electromagnetic compatibility (EMC)</v>
      </c>
      <c r="E41" s="540"/>
      <c r="F41" s="540"/>
      <c r="G41" s="540"/>
      <c r="H41" s="540"/>
      <c r="I41" s="540"/>
      <c r="J41" s="540"/>
      <c r="K41" s="540"/>
      <c r="L41" s="540"/>
      <c r="M41" s="554" t="str">
        <f>IF('Anlage 2 PPF Abstimmung'!O179&lt;&gt;"",'Anlage 2 PPF Abstimmung'!O179,"")</f>
        <v/>
      </c>
      <c r="N41" s="555"/>
      <c r="O41" s="553"/>
      <c r="P41" s="553"/>
      <c r="Q41" s="553"/>
      <c r="R41" s="553"/>
      <c r="S41" s="553"/>
      <c r="T41" s="553"/>
      <c r="U41" s="553"/>
      <c r="V41" s="553"/>
      <c r="W41" s="553"/>
      <c r="X41" s="553"/>
      <c r="Y41" s="553"/>
      <c r="Z41" s="553"/>
      <c r="AA41" s="553"/>
      <c r="AB41" s="1015"/>
      <c r="AC41" s="1015"/>
      <c r="AD41" s="1015"/>
      <c r="AE41" s="1015"/>
      <c r="AF41" s="1015"/>
      <c r="AG41" s="1015"/>
      <c r="AH41" s="1015"/>
      <c r="AI41" s="1015"/>
      <c r="AJ41" s="1015"/>
      <c r="AK41" s="1015"/>
      <c r="AL41" s="1015"/>
      <c r="AM41" s="1015"/>
      <c r="AN41" s="1025"/>
      <c r="AO41" s="45" t="str">
        <f>IF(M41=Sprachen!$L$4,"J","N")</f>
        <v>N</v>
      </c>
      <c r="AP41" s="45" t="str">
        <f t="shared" si="6"/>
        <v>N</v>
      </c>
      <c r="AQ41" s="45" t="str">
        <f t="shared" si="7"/>
        <v/>
      </c>
      <c r="AR41" s="45"/>
      <c r="AS41" s="45" t="str">
        <f t="shared" si="8"/>
        <v/>
      </c>
      <c r="AT41" s="1009"/>
      <c r="AU41" s="1009"/>
      <c r="AV41" s="1009"/>
      <c r="AW41" s="20"/>
    </row>
    <row r="42" spans="1:49" s="15" customFormat="1" ht="15.75" thickTop="1" thickBot="1" x14ac:dyDescent="0.25">
      <c r="A42" s="173" t="s">
        <v>899</v>
      </c>
      <c r="B42" s="174"/>
      <c r="C42" s="508"/>
      <c r="D42" s="509" t="str">
        <f>Sprachen!L232</f>
        <v>Deliverables of the validation of the production process</v>
      </c>
      <c r="E42" s="510"/>
      <c r="F42" s="510"/>
      <c r="G42" s="510"/>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2"/>
      <c r="AO42"/>
      <c r="AP42"/>
      <c r="AQ42"/>
      <c r="AR42"/>
      <c r="AS42"/>
    </row>
    <row r="43" spans="1:49" ht="82.5" customHeight="1" thickTop="1" x14ac:dyDescent="0.2">
      <c r="A43" s="513" t="s">
        <v>900</v>
      </c>
      <c r="B43" s="514"/>
      <c r="C43" s="515"/>
      <c r="D43" s="516" t="str">
        <f>Sprachen!L16</f>
        <v>Assurance of special characteristics according to technical specifications and agreed characteristics (e.g. poka-yoke, 100% inspection, process capabilities, etc.)</v>
      </c>
      <c r="E43" s="516"/>
      <c r="F43" s="516"/>
      <c r="G43" s="516"/>
      <c r="H43" s="516"/>
      <c r="I43" s="516"/>
      <c r="J43" s="516"/>
      <c r="K43" s="516"/>
      <c r="L43" s="516"/>
      <c r="M43" s="534" t="str">
        <f>IF('Anlage 2 PPF Abstimmung'!O181&lt;&gt;"",'Anlage 2 PPF Abstimmung'!O181,"")</f>
        <v/>
      </c>
      <c r="N43" s="534"/>
      <c r="O43" s="517"/>
      <c r="P43" s="517"/>
      <c r="Q43" s="517"/>
      <c r="R43" s="517"/>
      <c r="S43" s="517"/>
      <c r="T43" s="517"/>
      <c r="U43" s="517"/>
      <c r="V43" s="517"/>
      <c r="W43" s="517"/>
      <c r="X43" s="517"/>
      <c r="Y43" s="517"/>
      <c r="Z43" s="517"/>
      <c r="AA43" s="517"/>
      <c r="AB43" s="1019"/>
      <c r="AC43" s="1019"/>
      <c r="AD43" s="1019"/>
      <c r="AE43" s="1019"/>
      <c r="AF43" s="1019"/>
      <c r="AG43" s="1019"/>
      <c r="AH43" s="1019"/>
      <c r="AI43" s="1019"/>
      <c r="AJ43" s="1019"/>
      <c r="AK43" s="1019"/>
      <c r="AL43" s="1019"/>
      <c r="AM43" s="1019"/>
      <c r="AN43" s="1020"/>
      <c r="AO43" s="45" t="str">
        <f>IF(M43=Sprachen!$L$4,"J","N")</f>
        <v>N</v>
      </c>
      <c r="AP43" s="45" t="str">
        <f t="shared" ref="AP43:AP58" si="9">IF(OR(O43="X",Q43="X"),"J","N")</f>
        <v>N</v>
      </c>
      <c r="AQ43" s="45" t="str">
        <f t="shared" ref="AQ43:AQ58" si="10">IF(AND(AO43="J",AP43="J"),0,IF(AND(AO43="J",AP43="N"),-1,""))</f>
        <v/>
      </c>
      <c r="AR43" s="45"/>
      <c r="AS43" s="45" t="str">
        <f t="shared" ref="AS43:AS58" si="11">IF(O43="X","J",IF(AP43="N",IF(AQ43=-1,"Fehlt",""),"N"))</f>
        <v/>
      </c>
      <c r="AT43" s="1009" t="str">
        <f>IF(IFERROR(VLOOKUP("Fehlt",AS43:AS48,1,FALSE)="Fehlt",FALSE),"X","")</f>
        <v/>
      </c>
      <c r="AU43" s="1009" t="str">
        <f>IF(OR(IFERROR(VLOOKUP("N",AS43:AS48,1,FALSE),FALSE)="N",IFERROR(VLOOKUP("Fehlt",AS43:AS48,1,FALSE),FALSE)="Fehlt")=FALSE,"X","")</f>
        <v>X</v>
      </c>
      <c r="AV43" s="1009" t="str">
        <f>IF(IFERROR(VLOOKUP("N",AS43:AS48,1,FALSE),FALSE)="N","X","")</f>
        <v/>
      </c>
      <c r="AW43" s="20"/>
    </row>
    <row r="44" spans="1:49" x14ac:dyDescent="0.2">
      <c r="A44" s="530" t="s">
        <v>901</v>
      </c>
      <c r="B44" s="531"/>
      <c r="C44" s="532"/>
      <c r="D44" s="533" t="str">
        <f>Sprachen!L194</f>
        <v>Laboratory qualification</v>
      </c>
      <c r="E44" s="533"/>
      <c r="F44" s="533"/>
      <c r="G44" s="533"/>
      <c r="H44" s="533"/>
      <c r="I44" s="533"/>
      <c r="J44" s="533"/>
      <c r="K44" s="533"/>
      <c r="L44" s="533"/>
      <c r="M44" s="414" t="str">
        <f>IF('Anlage 2 PPF Abstimmung'!O182&lt;&gt;"",'Anlage 2 PPF Abstimmung'!O182,"")</f>
        <v/>
      </c>
      <c r="N44" s="536"/>
      <c r="O44" s="534"/>
      <c r="P44" s="534"/>
      <c r="Q44" s="534"/>
      <c r="R44" s="534"/>
      <c r="S44" s="534"/>
      <c r="T44" s="534"/>
      <c r="U44" s="534"/>
      <c r="V44" s="534"/>
      <c r="W44" s="534"/>
      <c r="X44" s="534"/>
      <c r="Y44" s="534"/>
      <c r="Z44" s="534"/>
      <c r="AA44" s="534"/>
      <c r="AB44" s="1021"/>
      <c r="AC44" s="1021"/>
      <c r="AD44" s="1021"/>
      <c r="AE44" s="1021"/>
      <c r="AF44" s="1021"/>
      <c r="AG44" s="1021"/>
      <c r="AH44" s="1021"/>
      <c r="AI44" s="1021"/>
      <c r="AJ44" s="1021"/>
      <c r="AK44" s="1021"/>
      <c r="AL44" s="1021"/>
      <c r="AM44" s="1021"/>
      <c r="AN44" s="1022"/>
      <c r="AO44" s="45" t="str">
        <f>IF(M44=Sprachen!$L$4,"J","N")</f>
        <v>N</v>
      </c>
      <c r="AP44" s="45" t="str">
        <f t="shared" si="9"/>
        <v>N</v>
      </c>
      <c r="AQ44" s="45" t="str">
        <f t="shared" si="10"/>
        <v/>
      </c>
      <c r="AR44" s="45"/>
      <c r="AS44" s="45" t="str">
        <f t="shared" si="11"/>
        <v/>
      </c>
      <c r="AT44" s="1009"/>
      <c r="AU44" s="1009"/>
      <c r="AV44" s="1009"/>
      <c r="AW44" s="20"/>
    </row>
    <row r="45" spans="1:49" ht="25.5" customHeight="1" x14ac:dyDescent="0.2">
      <c r="A45" s="579" t="s">
        <v>902</v>
      </c>
      <c r="B45" s="580"/>
      <c r="C45" s="531"/>
      <c r="D45" s="533" t="str">
        <f>Sprachen!L216</f>
        <v>Sample including production documentation</v>
      </c>
      <c r="E45" s="533"/>
      <c r="F45" s="533"/>
      <c r="G45" s="533"/>
      <c r="H45" s="533"/>
      <c r="I45" s="533"/>
      <c r="J45" s="533"/>
      <c r="K45" s="533"/>
      <c r="L45" s="533"/>
      <c r="M45" s="414" t="str">
        <f>IF('Anlage 2 PPF Abstimmung'!O183&lt;&gt;"",'Anlage 2 PPF Abstimmung'!O183,"")</f>
        <v/>
      </c>
      <c r="N45" s="536"/>
      <c r="O45" s="534"/>
      <c r="P45" s="534"/>
      <c r="Q45" s="534"/>
      <c r="R45" s="534"/>
      <c r="S45" s="534"/>
      <c r="T45" s="534"/>
      <c r="U45" s="534"/>
      <c r="V45" s="534"/>
      <c r="W45" s="534"/>
      <c r="X45" s="534"/>
      <c r="Y45" s="534"/>
      <c r="Z45" s="534"/>
      <c r="AA45" s="534"/>
      <c r="AB45" s="1021"/>
      <c r="AC45" s="1021"/>
      <c r="AD45" s="1021"/>
      <c r="AE45" s="1021"/>
      <c r="AF45" s="1021"/>
      <c r="AG45" s="1021"/>
      <c r="AH45" s="1021"/>
      <c r="AI45" s="1021"/>
      <c r="AJ45" s="1021"/>
      <c r="AK45" s="1021"/>
      <c r="AL45" s="1021"/>
      <c r="AM45" s="1021"/>
      <c r="AN45" s="1022"/>
      <c r="AO45" s="45" t="str">
        <f>IF(M45=Sprachen!$L$4,"J","N")</f>
        <v>N</v>
      </c>
      <c r="AP45" s="45" t="str">
        <f t="shared" si="9"/>
        <v>N</v>
      </c>
      <c r="AQ45" s="45" t="str">
        <f t="shared" si="10"/>
        <v/>
      </c>
      <c r="AR45" s="45"/>
      <c r="AS45" s="45" t="str">
        <f t="shared" si="11"/>
        <v/>
      </c>
      <c r="AT45" s="1009"/>
      <c r="AU45" s="1009"/>
      <c r="AV45" s="1009"/>
      <c r="AW45" s="20"/>
    </row>
    <row r="46" spans="1:49" x14ac:dyDescent="0.2">
      <c r="A46" s="579" t="s">
        <v>903</v>
      </c>
      <c r="B46" s="580"/>
      <c r="C46" s="531"/>
      <c r="D46" s="533" t="str">
        <f>Sprachen!L300</f>
        <v>Master sample</v>
      </c>
      <c r="E46" s="533"/>
      <c r="F46" s="533"/>
      <c r="G46" s="533"/>
      <c r="H46" s="533"/>
      <c r="I46" s="533"/>
      <c r="J46" s="533"/>
      <c r="K46" s="533"/>
      <c r="L46" s="533"/>
      <c r="M46" s="414" t="str">
        <f>IF('Anlage 2 PPF Abstimmung'!O184&lt;&gt;"",'Anlage 2 PPF Abstimmung'!O184,"")</f>
        <v/>
      </c>
      <c r="N46" s="536"/>
      <c r="O46" s="534"/>
      <c r="P46" s="534"/>
      <c r="Q46" s="534"/>
      <c r="R46" s="534"/>
      <c r="S46" s="534"/>
      <c r="T46" s="534"/>
      <c r="U46" s="534"/>
      <c r="V46" s="534"/>
      <c r="W46" s="534"/>
      <c r="X46" s="534"/>
      <c r="Y46" s="534"/>
      <c r="Z46" s="534"/>
      <c r="AA46" s="534"/>
      <c r="AB46" s="1021"/>
      <c r="AC46" s="1021"/>
      <c r="AD46" s="1021"/>
      <c r="AE46" s="1021"/>
      <c r="AF46" s="1021"/>
      <c r="AG46" s="1021"/>
      <c r="AH46" s="1021"/>
      <c r="AI46" s="1021"/>
      <c r="AJ46" s="1021"/>
      <c r="AK46" s="1021"/>
      <c r="AL46" s="1021"/>
      <c r="AM46" s="1021"/>
      <c r="AN46" s="1022"/>
      <c r="AO46" s="45" t="str">
        <f>IF(M46=Sprachen!$L$4,"J","N")</f>
        <v>N</v>
      </c>
      <c r="AP46" s="45" t="str">
        <f t="shared" si="9"/>
        <v>N</v>
      </c>
      <c r="AQ46" s="45" t="str">
        <f t="shared" si="10"/>
        <v/>
      </c>
      <c r="AR46" s="45"/>
      <c r="AS46" s="45" t="str">
        <f t="shared" si="11"/>
        <v/>
      </c>
      <c r="AT46" s="1009"/>
      <c r="AU46" s="1009"/>
      <c r="AV46" s="1009"/>
      <c r="AW46" s="20"/>
    </row>
    <row r="47" spans="1:49" x14ac:dyDescent="0.2">
      <c r="A47" s="579" t="s">
        <v>904</v>
      </c>
      <c r="B47" s="580"/>
      <c r="C47" s="531"/>
      <c r="D47" s="533" t="str">
        <f>Sprachen!L274</f>
        <v>Production capacity</v>
      </c>
      <c r="E47" s="533"/>
      <c r="F47" s="533"/>
      <c r="G47" s="533"/>
      <c r="H47" s="533"/>
      <c r="I47" s="533"/>
      <c r="J47" s="533"/>
      <c r="K47" s="533"/>
      <c r="L47" s="533"/>
      <c r="M47" s="414" t="str">
        <f>IF('Anlage 2 PPF Abstimmung'!O185&lt;&gt;"",'Anlage 2 PPF Abstimmung'!O185,"")</f>
        <v/>
      </c>
      <c r="N47" s="536"/>
      <c r="O47" s="534"/>
      <c r="P47" s="534"/>
      <c r="Q47" s="534"/>
      <c r="R47" s="534"/>
      <c r="S47" s="534"/>
      <c r="T47" s="534"/>
      <c r="U47" s="534"/>
      <c r="V47" s="534"/>
      <c r="W47" s="534"/>
      <c r="X47" s="534"/>
      <c r="Y47" s="534"/>
      <c r="Z47" s="534"/>
      <c r="AA47" s="534"/>
      <c r="AB47" s="1021"/>
      <c r="AC47" s="1021"/>
      <c r="AD47" s="1021"/>
      <c r="AE47" s="1021"/>
      <c r="AF47" s="1021"/>
      <c r="AG47" s="1021"/>
      <c r="AH47" s="1021"/>
      <c r="AI47" s="1021"/>
      <c r="AJ47" s="1021"/>
      <c r="AK47" s="1021"/>
      <c r="AL47" s="1021"/>
      <c r="AM47" s="1021"/>
      <c r="AN47" s="1022"/>
      <c r="AO47" s="45" t="str">
        <f>IF(M47=Sprachen!$L$4,"J","N")</f>
        <v>N</v>
      </c>
      <c r="AP47" s="45" t="str">
        <f t="shared" si="9"/>
        <v>N</v>
      </c>
      <c r="AQ47" s="45" t="str">
        <f t="shared" si="10"/>
        <v/>
      </c>
      <c r="AR47" s="45"/>
      <c r="AS47" s="45" t="str">
        <f t="shared" si="11"/>
        <v/>
      </c>
      <c r="AT47" s="1009"/>
      <c r="AU47" s="1009"/>
      <c r="AV47" s="1009"/>
      <c r="AW47" s="20"/>
    </row>
    <row r="48" spans="1:49" ht="15" thickBot="1" x14ac:dyDescent="0.25">
      <c r="A48" s="551" t="s">
        <v>905</v>
      </c>
      <c r="B48" s="552"/>
      <c r="C48" s="538"/>
      <c r="D48" s="540" t="str">
        <f>Sprachen!L371</f>
        <v>Tools</v>
      </c>
      <c r="E48" s="540"/>
      <c r="F48" s="540"/>
      <c r="G48" s="540"/>
      <c r="H48" s="540"/>
      <c r="I48" s="540"/>
      <c r="J48" s="540"/>
      <c r="K48" s="540"/>
      <c r="L48" s="540"/>
      <c r="M48" s="554" t="str">
        <f>IF('Anlage 2 PPF Abstimmung'!O186&lt;&gt;"",'Anlage 2 PPF Abstimmung'!O186,"")</f>
        <v/>
      </c>
      <c r="N48" s="555"/>
      <c r="O48" s="553"/>
      <c r="P48" s="553"/>
      <c r="Q48" s="553"/>
      <c r="R48" s="553"/>
      <c r="S48" s="553"/>
      <c r="T48" s="553"/>
      <c r="U48" s="553"/>
      <c r="V48" s="553"/>
      <c r="W48" s="553"/>
      <c r="X48" s="553"/>
      <c r="Y48" s="553"/>
      <c r="Z48" s="553"/>
      <c r="AA48" s="553"/>
      <c r="AB48" s="1015"/>
      <c r="AC48" s="1015"/>
      <c r="AD48" s="1015"/>
      <c r="AE48" s="1015"/>
      <c r="AF48" s="1015"/>
      <c r="AG48" s="1015"/>
      <c r="AH48" s="1015"/>
      <c r="AI48" s="1015"/>
      <c r="AJ48" s="1015"/>
      <c r="AK48" s="1015"/>
      <c r="AL48" s="1015"/>
      <c r="AM48" s="1015"/>
      <c r="AN48" s="1025"/>
      <c r="AO48" s="45" t="str">
        <f>IF(M48=Sprachen!$L$4,"J","N")</f>
        <v>N</v>
      </c>
      <c r="AP48" s="45" t="str">
        <f t="shared" si="9"/>
        <v>N</v>
      </c>
      <c r="AQ48" s="45" t="str">
        <f t="shared" si="10"/>
        <v/>
      </c>
      <c r="AR48" s="45"/>
      <c r="AS48" s="45" t="str">
        <f t="shared" si="11"/>
        <v/>
      </c>
      <c r="AT48" s="1009"/>
      <c r="AU48" s="1009"/>
      <c r="AV48" s="1009"/>
      <c r="AW48" s="20"/>
    </row>
    <row r="49" spans="1:49" s="15" customFormat="1" ht="15.75" thickTop="1" thickBot="1" x14ac:dyDescent="0.25">
      <c r="A49" s="173" t="s">
        <v>906</v>
      </c>
      <c r="B49" s="174"/>
      <c r="C49" s="508"/>
      <c r="D49" s="509" t="str">
        <f>Sprachen!L152</f>
        <v>General deliverables</v>
      </c>
      <c r="E49" s="510"/>
      <c r="F49" s="510"/>
      <c r="G49" s="510"/>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2"/>
      <c r="AO49"/>
      <c r="AP49"/>
      <c r="AQ49"/>
      <c r="AR49"/>
      <c r="AS49"/>
    </row>
    <row r="50" spans="1:49" ht="27" customHeight="1" thickTop="1" x14ac:dyDescent="0.2">
      <c r="A50" s="513" t="s">
        <v>907</v>
      </c>
      <c r="B50" s="514"/>
      <c r="C50" s="515"/>
      <c r="D50" s="516" t="str">
        <f>Sprachen!L226</f>
        <v xml:space="preserve">Evidence of compliance with statutory requirements </v>
      </c>
      <c r="E50" s="516"/>
      <c r="F50" s="516"/>
      <c r="G50" s="516"/>
      <c r="H50" s="516"/>
      <c r="I50" s="516"/>
      <c r="J50" s="516"/>
      <c r="K50" s="516"/>
      <c r="L50" s="516"/>
      <c r="M50" s="534" t="str">
        <f>IF(OR(AS1="X",AS2="X"),Sprachen!L4,"")</f>
        <v/>
      </c>
      <c r="N50" s="534"/>
      <c r="O50" s="517"/>
      <c r="P50" s="517"/>
      <c r="Q50" s="517"/>
      <c r="R50" s="517"/>
      <c r="S50" s="517"/>
      <c r="T50" s="517"/>
      <c r="U50" s="517"/>
      <c r="V50" s="517"/>
      <c r="W50" s="517"/>
      <c r="X50" s="517"/>
      <c r="Y50" s="517"/>
      <c r="Z50" s="517"/>
      <c r="AA50" s="517"/>
      <c r="AB50" s="1019"/>
      <c r="AC50" s="1019"/>
      <c r="AD50" s="1019"/>
      <c r="AE50" s="1019"/>
      <c r="AF50" s="1019"/>
      <c r="AG50" s="1019"/>
      <c r="AH50" s="1019"/>
      <c r="AI50" s="1019"/>
      <c r="AJ50" s="1019"/>
      <c r="AK50" s="1019"/>
      <c r="AL50" s="1019"/>
      <c r="AM50" s="1019"/>
      <c r="AN50" s="1020"/>
      <c r="AO50" s="45" t="str">
        <f>IF(M50=Sprachen!$L$4,"J","N")</f>
        <v>N</v>
      </c>
      <c r="AP50" s="45" t="str">
        <f t="shared" si="9"/>
        <v>N</v>
      </c>
      <c r="AQ50" s="45" t="str">
        <f t="shared" si="10"/>
        <v/>
      </c>
      <c r="AR50" s="45"/>
      <c r="AS50" s="45" t="str">
        <f t="shared" si="11"/>
        <v/>
      </c>
      <c r="AT50" s="1009" t="str">
        <f>IF(IFERROR(VLOOKUP("Fehlt",AS50:AS58,1,FALSE)="Fehlt",FALSE),"X","")</f>
        <v/>
      </c>
      <c r="AU50" s="1009" t="str">
        <f>IF(OR(IFERROR(VLOOKUP("N",AS50:AS58,1,FALSE),FALSE)="N",IFERROR(VLOOKUP("Fehlt",AS50:AS58,1,FALSE),FALSE)="Fehlt")=FALSE,"X","")</f>
        <v>X</v>
      </c>
      <c r="AV50" s="1009" t="str">
        <f>IF(IFERROR(VLOOKUP("N",AS50:AS58,1,FALSE),FALSE)="N","X","")</f>
        <v/>
      </c>
      <c r="AW50" s="20"/>
    </row>
    <row r="51" spans="1:49" x14ac:dyDescent="0.2">
      <c r="A51" s="530" t="s">
        <v>908</v>
      </c>
      <c r="B51" s="531"/>
      <c r="C51" s="532"/>
      <c r="D51" s="533" t="str">
        <f>Sprachen!L264</f>
        <v>PPA status of supply chain</v>
      </c>
      <c r="E51" s="533"/>
      <c r="F51" s="533"/>
      <c r="G51" s="533"/>
      <c r="H51" s="533"/>
      <c r="I51" s="533"/>
      <c r="J51" s="533"/>
      <c r="K51" s="533"/>
      <c r="L51" s="533"/>
      <c r="M51" s="534" t="str">
        <f>IF('Anlage 2 PPF Abstimmung'!O189&lt;&gt;"",'Anlage 2 PPF Abstimmung'!O189,"")</f>
        <v/>
      </c>
      <c r="N51" s="534"/>
      <c r="O51" s="534"/>
      <c r="P51" s="534"/>
      <c r="Q51" s="534"/>
      <c r="R51" s="534"/>
      <c r="S51" s="534"/>
      <c r="T51" s="534"/>
      <c r="U51" s="534"/>
      <c r="V51" s="534"/>
      <c r="W51" s="534"/>
      <c r="X51" s="534"/>
      <c r="Y51" s="534"/>
      <c r="Z51" s="534"/>
      <c r="AA51" s="534"/>
      <c r="AB51" s="1021"/>
      <c r="AC51" s="1021"/>
      <c r="AD51" s="1021"/>
      <c r="AE51" s="1021"/>
      <c r="AF51" s="1021"/>
      <c r="AG51" s="1021"/>
      <c r="AH51" s="1021"/>
      <c r="AI51" s="1021"/>
      <c r="AJ51" s="1021"/>
      <c r="AK51" s="1021"/>
      <c r="AL51" s="1021"/>
      <c r="AM51" s="1021"/>
      <c r="AN51" s="1022"/>
      <c r="AO51" s="45" t="str">
        <f>IF(M51=Sprachen!$L$4,"J","N")</f>
        <v>N</v>
      </c>
      <c r="AP51" s="45" t="str">
        <f t="shared" si="9"/>
        <v>N</v>
      </c>
      <c r="AQ51" s="45" t="str">
        <f t="shared" si="10"/>
        <v/>
      </c>
      <c r="AR51" s="45"/>
      <c r="AS51" s="45" t="str">
        <f t="shared" si="11"/>
        <v/>
      </c>
      <c r="AT51" s="1009"/>
      <c r="AU51" s="1009"/>
      <c r="AV51" s="1009"/>
      <c r="AW51" s="20"/>
    </row>
    <row r="52" spans="1:49" ht="23.25" customHeight="1" x14ac:dyDescent="0.2">
      <c r="A52" s="579" t="s">
        <v>909</v>
      </c>
      <c r="B52" s="580"/>
      <c r="C52" s="531"/>
      <c r="D52" s="533" t="str">
        <f>Sprachen!L292</f>
        <v>Test equipment list for product and production process</v>
      </c>
      <c r="E52" s="533"/>
      <c r="F52" s="533"/>
      <c r="G52" s="533"/>
      <c r="H52" s="533"/>
      <c r="I52" s="533"/>
      <c r="J52" s="533"/>
      <c r="K52" s="533"/>
      <c r="L52" s="533"/>
      <c r="M52" s="534" t="str">
        <f>IF('Anlage 2 PPF Abstimmung'!O190&lt;&gt;"",'Anlage 2 PPF Abstimmung'!O190,"")</f>
        <v/>
      </c>
      <c r="N52" s="534"/>
      <c r="O52" s="534"/>
      <c r="P52" s="534"/>
      <c r="Q52" s="534"/>
      <c r="R52" s="534"/>
      <c r="S52" s="534"/>
      <c r="T52" s="534"/>
      <c r="U52" s="534"/>
      <c r="V52" s="534"/>
      <c r="W52" s="534"/>
      <c r="X52" s="534"/>
      <c r="Y52" s="534"/>
      <c r="Z52" s="534"/>
      <c r="AA52" s="534"/>
      <c r="AB52" s="1021"/>
      <c r="AC52" s="1021"/>
      <c r="AD52" s="1021"/>
      <c r="AE52" s="1021"/>
      <c r="AF52" s="1021"/>
      <c r="AG52" s="1021"/>
      <c r="AH52" s="1021"/>
      <c r="AI52" s="1021"/>
      <c r="AJ52" s="1021"/>
      <c r="AK52" s="1021"/>
      <c r="AL52" s="1021"/>
      <c r="AM52" s="1021"/>
      <c r="AN52" s="1022"/>
      <c r="AO52" s="45" t="str">
        <f>IF(M52=Sprachen!$L$4,"J","N")</f>
        <v>N</v>
      </c>
      <c r="AP52" s="45" t="str">
        <f t="shared" si="9"/>
        <v>N</v>
      </c>
      <c r="AQ52" s="45" t="str">
        <f t="shared" si="10"/>
        <v/>
      </c>
      <c r="AR52" s="45"/>
      <c r="AS52" s="45" t="str">
        <f t="shared" si="11"/>
        <v/>
      </c>
      <c r="AT52" s="1009"/>
      <c r="AU52" s="1009"/>
      <c r="AV52" s="1009"/>
      <c r="AW52" s="20"/>
    </row>
    <row r="53" spans="1:49" ht="23.25" customHeight="1" x14ac:dyDescent="0.2">
      <c r="A53" s="579" t="s">
        <v>910</v>
      </c>
      <c r="B53" s="580"/>
      <c r="C53" s="531"/>
      <c r="D53" s="533" t="str">
        <f>Sprachen!L291</f>
        <v>Measurement equipment analysis studies product and production process</v>
      </c>
      <c r="E53" s="533"/>
      <c r="F53" s="533"/>
      <c r="G53" s="533"/>
      <c r="H53" s="533"/>
      <c r="I53" s="533"/>
      <c r="J53" s="533"/>
      <c r="K53" s="533"/>
      <c r="L53" s="533"/>
      <c r="M53" s="534" t="str">
        <f>IF('Anlage 2 PPF Abstimmung'!O191&lt;&gt;"",'Anlage 2 PPF Abstimmung'!O191,"")</f>
        <v/>
      </c>
      <c r="N53" s="534"/>
      <c r="O53" s="534"/>
      <c r="P53" s="534"/>
      <c r="Q53" s="534"/>
      <c r="R53" s="534"/>
      <c r="S53" s="534"/>
      <c r="T53" s="534"/>
      <c r="U53" s="534"/>
      <c r="V53" s="534"/>
      <c r="W53" s="534"/>
      <c r="X53" s="534"/>
      <c r="Y53" s="534"/>
      <c r="Z53" s="534"/>
      <c r="AA53" s="534"/>
      <c r="AB53" s="1021"/>
      <c r="AC53" s="1021"/>
      <c r="AD53" s="1021"/>
      <c r="AE53" s="1021"/>
      <c r="AF53" s="1021"/>
      <c r="AG53" s="1021"/>
      <c r="AH53" s="1021"/>
      <c r="AI53" s="1021"/>
      <c r="AJ53" s="1021"/>
      <c r="AK53" s="1021"/>
      <c r="AL53" s="1021"/>
      <c r="AM53" s="1021"/>
      <c r="AN53" s="1022"/>
      <c r="AO53" s="45" t="str">
        <f>IF(M53=Sprachen!$L$4,"J","N")</f>
        <v>N</v>
      </c>
      <c r="AP53" s="45" t="str">
        <f t="shared" si="9"/>
        <v>N</v>
      </c>
      <c r="AQ53" s="45" t="str">
        <f t="shared" si="10"/>
        <v/>
      </c>
      <c r="AR53" s="45"/>
      <c r="AS53" s="45" t="str">
        <f t="shared" si="11"/>
        <v/>
      </c>
      <c r="AT53" s="1009"/>
      <c r="AU53" s="1009"/>
      <c r="AV53" s="1009"/>
      <c r="AW53" s="20"/>
    </row>
    <row r="54" spans="1:49" x14ac:dyDescent="0.2">
      <c r="A54" s="579" t="s">
        <v>911</v>
      </c>
      <c r="B54" s="580"/>
      <c r="C54" s="531"/>
      <c r="D54" s="533" t="str">
        <f>Sprachen!L341</f>
        <v>Part history</v>
      </c>
      <c r="E54" s="533"/>
      <c r="F54" s="533"/>
      <c r="G54" s="533"/>
      <c r="H54" s="533"/>
      <c r="I54" s="533"/>
      <c r="J54" s="533"/>
      <c r="K54" s="533"/>
      <c r="L54" s="533"/>
      <c r="M54" s="534" t="str">
        <f>IF(AS1="X",Sprachen!L4,"")</f>
        <v/>
      </c>
      <c r="N54" s="534"/>
      <c r="O54" s="534"/>
      <c r="P54" s="534"/>
      <c r="Q54" s="534"/>
      <c r="R54" s="534"/>
      <c r="S54" s="534"/>
      <c r="T54" s="534"/>
      <c r="U54" s="534"/>
      <c r="V54" s="534"/>
      <c r="W54" s="534"/>
      <c r="X54" s="534"/>
      <c r="Y54" s="534"/>
      <c r="Z54" s="534"/>
      <c r="AA54" s="534"/>
      <c r="AB54" s="1021"/>
      <c r="AC54" s="1021"/>
      <c r="AD54" s="1021"/>
      <c r="AE54" s="1021"/>
      <c r="AF54" s="1021"/>
      <c r="AG54" s="1021"/>
      <c r="AH54" s="1021"/>
      <c r="AI54" s="1021"/>
      <c r="AJ54" s="1021"/>
      <c r="AK54" s="1021"/>
      <c r="AL54" s="1021"/>
      <c r="AM54" s="1021"/>
      <c r="AN54" s="1022"/>
      <c r="AO54" s="45" t="str">
        <f>IF(M54=Sprachen!$L$4,"J","N")</f>
        <v>N</v>
      </c>
      <c r="AP54" s="45" t="str">
        <f t="shared" si="9"/>
        <v>N</v>
      </c>
      <c r="AQ54" s="45" t="str">
        <f t="shared" si="10"/>
        <v/>
      </c>
      <c r="AR54" s="45"/>
      <c r="AS54" s="45" t="str">
        <f t="shared" si="11"/>
        <v/>
      </c>
      <c r="AT54" s="1009"/>
      <c r="AU54" s="1009"/>
      <c r="AV54" s="1009"/>
      <c r="AW54" s="20"/>
    </row>
    <row r="55" spans="1:49" ht="35.25" customHeight="1" x14ac:dyDescent="0.2">
      <c r="A55" s="579" t="s">
        <v>912</v>
      </c>
      <c r="B55" s="580"/>
      <c r="C55" s="531"/>
      <c r="D55" s="533" t="str">
        <f>Sprachen!L113</f>
        <v>Evidence of suitability of the employed load carriers including storage</v>
      </c>
      <c r="E55" s="533"/>
      <c r="F55" s="533"/>
      <c r="G55" s="533"/>
      <c r="H55" s="533"/>
      <c r="I55" s="533"/>
      <c r="J55" s="533"/>
      <c r="K55" s="533"/>
      <c r="L55" s="533"/>
      <c r="M55" s="534" t="str">
        <f>IF('Anlage 2 PPF Abstimmung'!O194&lt;&gt;"",'Anlage 2 PPF Abstimmung'!O194,"")</f>
        <v/>
      </c>
      <c r="N55" s="534"/>
      <c r="O55" s="534"/>
      <c r="P55" s="534"/>
      <c r="Q55" s="534"/>
      <c r="R55" s="534"/>
      <c r="S55" s="534"/>
      <c r="T55" s="534"/>
      <c r="U55" s="534"/>
      <c r="V55" s="534"/>
      <c r="W55" s="534"/>
      <c r="X55" s="534"/>
      <c r="Y55" s="534"/>
      <c r="Z55" s="534"/>
      <c r="AA55" s="534"/>
      <c r="AB55" s="1021"/>
      <c r="AC55" s="1021"/>
      <c r="AD55" s="1021"/>
      <c r="AE55" s="1021"/>
      <c r="AF55" s="1021"/>
      <c r="AG55" s="1021"/>
      <c r="AH55" s="1021"/>
      <c r="AI55" s="1021"/>
      <c r="AJ55" s="1021"/>
      <c r="AK55" s="1021"/>
      <c r="AL55" s="1021"/>
      <c r="AM55" s="1021"/>
      <c r="AN55" s="1022"/>
      <c r="AO55" s="45" t="str">
        <f>IF(M55=Sprachen!$L$4,"J","N")</f>
        <v>N</v>
      </c>
      <c r="AP55" s="45" t="str">
        <f t="shared" si="9"/>
        <v>N</v>
      </c>
      <c r="AQ55" s="45" t="str">
        <f t="shared" si="10"/>
        <v/>
      </c>
      <c r="AR55" s="45"/>
      <c r="AS55" s="45" t="str">
        <f t="shared" si="11"/>
        <v/>
      </c>
      <c r="AT55" s="1009"/>
      <c r="AU55" s="1009"/>
      <c r="AV55" s="1009"/>
      <c r="AW55" s="20"/>
    </row>
    <row r="56" spans="1:49" ht="81" customHeight="1" x14ac:dyDescent="0.2">
      <c r="A56" s="579" t="s">
        <v>913</v>
      </c>
      <c r="B56" s="580"/>
      <c r="C56" s="531"/>
      <c r="D56" s="533" t="str">
        <f>Sprachen!L107</f>
        <v xml:space="preserve">Documentation of agreements regarding the diagnosis and analysis process
- Complaints handling (e.g. 8D)
- Field failure analysis </v>
      </c>
      <c r="E56" s="533"/>
      <c r="F56" s="533"/>
      <c r="G56" s="533"/>
      <c r="H56" s="533"/>
      <c r="I56" s="533"/>
      <c r="J56" s="533"/>
      <c r="K56" s="533"/>
      <c r="L56" s="533"/>
      <c r="M56" s="414" t="str">
        <f>IF('Anlage 2 PPF Abstimmung'!O195&lt;&gt;"",'Anlage 2 PPF Abstimmung'!O195,"")</f>
        <v/>
      </c>
      <c r="N56" s="536"/>
      <c r="O56" s="534"/>
      <c r="P56" s="534"/>
      <c r="Q56" s="534"/>
      <c r="R56" s="534"/>
      <c r="S56" s="534"/>
      <c r="T56" s="534"/>
      <c r="U56" s="534"/>
      <c r="V56" s="534"/>
      <c r="W56" s="534"/>
      <c r="X56" s="534"/>
      <c r="Y56" s="534"/>
      <c r="Z56" s="534"/>
      <c r="AA56" s="534"/>
      <c r="AB56" s="1021"/>
      <c r="AC56" s="1021"/>
      <c r="AD56" s="1021"/>
      <c r="AE56" s="1021"/>
      <c r="AF56" s="1021"/>
      <c r="AG56" s="1021"/>
      <c r="AH56" s="1021"/>
      <c r="AI56" s="1021"/>
      <c r="AJ56" s="1021"/>
      <c r="AK56" s="1021"/>
      <c r="AL56" s="1021"/>
      <c r="AM56" s="1021"/>
      <c r="AN56" s="1022"/>
      <c r="AO56" s="45" t="str">
        <f>IF(M56=Sprachen!$L$4,"J","N")</f>
        <v>N</v>
      </c>
      <c r="AP56" s="45" t="str">
        <f t="shared" si="9"/>
        <v>N</v>
      </c>
      <c r="AQ56" s="45" t="str">
        <f t="shared" si="10"/>
        <v/>
      </c>
      <c r="AR56" s="45"/>
      <c r="AS56" s="45" t="str">
        <f t="shared" si="11"/>
        <v/>
      </c>
      <c r="AT56" s="1009"/>
      <c r="AU56" s="1009"/>
      <c r="AV56" s="1009"/>
      <c r="AW56" s="20"/>
    </row>
    <row r="57" spans="1:49" ht="34.5" customHeight="1" x14ac:dyDescent="0.2">
      <c r="A57" s="579" t="s">
        <v>914</v>
      </c>
      <c r="B57" s="580"/>
      <c r="C57" s="531"/>
      <c r="D57" s="533" t="str">
        <f>Sprachen!L106</f>
        <v>Documentation of the requalification agreement</v>
      </c>
      <c r="E57" s="533"/>
      <c r="F57" s="533"/>
      <c r="G57" s="533"/>
      <c r="H57" s="533"/>
      <c r="I57" s="533"/>
      <c r="J57" s="533"/>
      <c r="K57" s="533"/>
      <c r="L57" s="533"/>
      <c r="M57" s="414" t="str">
        <f>IF('Anlage 2 PPF Abstimmung'!O196&lt;&gt;"",'Anlage 2 PPF Abstimmung'!O196,"")</f>
        <v/>
      </c>
      <c r="N57" s="536"/>
      <c r="O57" s="534"/>
      <c r="P57" s="534"/>
      <c r="Q57" s="534"/>
      <c r="R57" s="534"/>
      <c r="S57" s="534"/>
      <c r="T57" s="534"/>
      <c r="U57" s="534"/>
      <c r="V57" s="534"/>
      <c r="W57" s="534"/>
      <c r="X57" s="534"/>
      <c r="Y57" s="534"/>
      <c r="Z57" s="534"/>
      <c r="AA57" s="534"/>
      <c r="AB57" s="1021"/>
      <c r="AC57" s="1021"/>
      <c r="AD57" s="1021"/>
      <c r="AE57" s="1021"/>
      <c r="AF57" s="1021"/>
      <c r="AG57" s="1021"/>
      <c r="AH57" s="1021"/>
      <c r="AI57" s="1021"/>
      <c r="AJ57" s="1021"/>
      <c r="AK57" s="1021"/>
      <c r="AL57" s="1021"/>
      <c r="AM57" s="1021"/>
      <c r="AN57" s="1022"/>
      <c r="AO57" s="45" t="str">
        <f>IF(M57=Sprachen!$L$4,"J","N")</f>
        <v>N</v>
      </c>
      <c r="AP57" s="45" t="str">
        <f t="shared" si="9"/>
        <v>N</v>
      </c>
      <c r="AQ57" s="45" t="str">
        <f t="shared" si="10"/>
        <v/>
      </c>
      <c r="AR57" s="45"/>
      <c r="AS57" s="45" t="str">
        <f t="shared" si="11"/>
        <v/>
      </c>
      <c r="AT57" s="1009"/>
      <c r="AU57" s="1009"/>
      <c r="AV57" s="1009"/>
      <c r="AW57" s="20"/>
    </row>
    <row r="58" spans="1:49" ht="15" thickBot="1" x14ac:dyDescent="0.25">
      <c r="A58" s="551" t="s">
        <v>915</v>
      </c>
      <c r="B58" s="552"/>
      <c r="C58" s="538"/>
      <c r="D58" s="540" t="str">
        <f>Sprachen!L327</f>
        <v>Other</v>
      </c>
      <c r="E58" s="540"/>
      <c r="F58" s="540"/>
      <c r="G58" s="540"/>
      <c r="H58" s="540"/>
      <c r="I58" s="540"/>
      <c r="J58" s="540"/>
      <c r="K58" s="540"/>
      <c r="L58" s="540"/>
      <c r="M58" s="554" t="str">
        <f>IF('Anlage 2 PPF Abstimmung'!O197&lt;&gt;"",'Anlage 2 PPF Abstimmung'!O197,"")</f>
        <v/>
      </c>
      <c r="N58" s="555"/>
      <c r="O58" s="553"/>
      <c r="P58" s="553"/>
      <c r="Q58" s="553"/>
      <c r="R58" s="553"/>
      <c r="S58" s="553"/>
      <c r="T58" s="553"/>
      <c r="U58" s="553"/>
      <c r="V58" s="553"/>
      <c r="W58" s="553"/>
      <c r="X58" s="553"/>
      <c r="Y58" s="553"/>
      <c r="Z58" s="553"/>
      <c r="AA58" s="553"/>
      <c r="AB58" s="1015"/>
      <c r="AC58" s="1015"/>
      <c r="AD58" s="1015"/>
      <c r="AE58" s="1015"/>
      <c r="AF58" s="1015"/>
      <c r="AG58" s="1015"/>
      <c r="AH58" s="1015"/>
      <c r="AI58" s="1015"/>
      <c r="AJ58" s="1015"/>
      <c r="AK58" s="1015"/>
      <c r="AL58" s="1015"/>
      <c r="AM58" s="1015"/>
      <c r="AN58" s="1025"/>
      <c r="AO58" s="45" t="str">
        <f>IF(M58=Sprachen!$L$4,"J","N")</f>
        <v>N</v>
      </c>
      <c r="AP58" s="45" t="str">
        <f t="shared" si="9"/>
        <v>N</v>
      </c>
      <c r="AQ58" s="45" t="str">
        <f t="shared" si="10"/>
        <v/>
      </c>
      <c r="AR58" s="45"/>
      <c r="AS58" s="45" t="str">
        <f t="shared" si="11"/>
        <v/>
      </c>
      <c r="AT58" s="1009"/>
      <c r="AU58" s="1009"/>
      <c r="AV58" s="1009"/>
      <c r="AW58" s="20"/>
    </row>
    <row r="59" spans="1:49" s="15" customFormat="1" ht="15.75" thickTop="1" thickBot="1" x14ac:dyDescent="0.25">
      <c r="A59" s="173" t="s">
        <v>916</v>
      </c>
      <c r="B59" s="174"/>
      <c r="C59" s="508"/>
      <c r="D59" s="509" t="str">
        <f>Sprachen!L230</f>
        <v>Deliverables for software</v>
      </c>
      <c r="E59" s="510"/>
      <c r="F59" s="510"/>
      <c r="G59" s="510"/>
      <c r="H59" s="510"/>
      <c r="I59" s="510"/>
      <c r="J59" s="510"/>
      <c r="K59" s="510"/>
      <c r="L59" s="510"/>
      <c r="M59" s="510"/>
      <c r="N59" s="510"/>
      <c r="O59" s="510"/>
      <c r="P59" s="510"/>
      <c r="Q59" s="510"/>
      <c r="R59" s="510"/>
      <c r="S59" s="510"/>
      <c r="T59" s="510"/>
      <c r="U59" s="510"/>
      <c r="V59" s="510"/>
      <c r="W59" s="510"/>
      <c r="X59" s="510"/>
      <c r="Y59" s="510"/>
      <c r="Z59" s="510"/>
      <c r="AA59" s="510"/>
      <c r="AB59" s="510"/>
      <c r="AC59" s="510"/>
      <c r="AD59" s="510"/>
      <c r="AE59" s="510"/>
      <c r="AF59" s="510"/>
      <c r="AG59" s="510"/>
      <c r="AH59" s="510"/>
      <c r="AI59" s="510"/>
      <c r="AJ59" s="510"/>
      <c r="AK59" s="510"/>
      <c r="AL59" s="510"/>
      <c r="AM59" s="510"/>
      <c r="AN59" s="512"/>
      <c r="AO59"/>
      <c r="AP59"/>
      <c r="AQ59"/>
      <c r="AR59"/>
      <c r="AS59"/>
    </row>
    <row r="60" spans="1:49" ht="15.75" thickTop="1" thickBot="1" x14ac:dyDescent="0.25">
      <c r="A60" s="503" t="str">
        <f>Sprachen!L325</f>
        <v>Software approval required</v>
      </c>
      <c r="B60" s="504"/>
      <c r="C60" s="504"/>
      <c r="D60" s="504"/>
      <c r="E60" s="504"/>
      <c r="F60" s="504"/>
      <c r="G60" s="504"/>
      <c r="H60" s="504"/>
      <c r="I60" s="504"/>
      <c r="J60" s="504"/>
      <c r="K60" s="504"/>
      <c r="L60" s="504"/>
      <c r="M60" s="504"/>
      <c r="N60" s="504"/>
      <c r="O60" s="504"/>
      <c r="P60" s="504"/>
      <c r="Q60" s="504"/>
      <c r="R60" s="595"/>
      <c r="S60" s="596" t="str">
        <f>IF('Anlage 2 PPF Abstimmung'!S199&lt;&gt;"",'Anlage 2 PPF Abstimmung'!S199,"")</f>
        <v/>
      </c>
      <c r="T60" s="506"/>
      <c r="U60" s="506"/>
      <c r="V60" s="506"/>
      <c r="W60" s="506"/>
      <c r="X60" s="506"/>
      <c r="Y60" s="506"/>
      <c r="Z60" s="506"/>
      <c r="AA60" s="1018"/>
      <c r="AB60" s="61"/>
      <c r="AC60" s="61"/>
      <c r="AD60" s="61"/>
      <c r="AE60" s="61"/>
      <c r="AF60" s="61"/>
      <c r="AG60" s="61"/>
      <c r="AH60" s="61"/>
      <c r="AI60" s="61"/>
      <c r="AJ60" s="61"/>
      <c r="AK60" s="61"/>
      <c r="AL60" s="61"/>
      <c r="AM60" s="61"/>
      <c r="AN60" s="62"/>
    </row>
    <row r="61" spans="1:49" ht="36.75" customHeight="1" thickTop="1" x14ac:dyDescent="0.2">
      <c r="A61" s="513" t="s">
        <v>917</v>
      </c>
      <c r="B61" s="514"/>
      <c r="C61" s="515"/>
      <c r="D61" s="516" t="str">
        <f>Sprachen!L331</f>
        <v>Software release (e.g. Appendix 5 "Cover sheet for PPA software")</v>
      </c>
      <c r="E61" s="516"/>
      <c r="F61" s="516"/>
      <c r="G61" s="516"/>
      <c r="H61" s="516"/>
      <c r="I61" s="516"/>
      <c r="J61" s="516"/>
      <c r="K61" s="516"/>
      <c r="L61" s="516"/>
      <c r="M61" s="534" t="str">
        <f>IF(AS2="X",Sprachen!L4,"")</f>
        <v/>
      </c>
      <c r="N61" s="534"/>
      <c r="O61" s="517"/>
      <c r="P61" s="517"/>
      <c r="Q61" s="517"/>
      <c r="R61" s="517"/>
      <c r="S61" s="517"/>
      <c r="T61" s="517"/>
      <c r="U61" s="517"/>
      <c r="V61" s="517"/>
      <c r="W61" s="517"/>
      <c r="X61" s="517"/>
      <c r="Y61" s="517"/>
      <c r="Z61" s="517"/>
      <c r="AA61" s="517"/>
      <c r="AB61" s="1019"/>
      <c r="AC61" s="1019"/>
      <c r="AD61" s="1019"/>
      <c r="AE61" s="1019"/>
      <c r="AF61" s="1019"/>
      <c r="AG61" s="1019"/>
      <c r="AH61" s="1019"/>
      <c r="AI61" s="1019"/>
      <c r="AJ61" s="1019"/>
      <c r="AK61" s="1019"/>
      <c r="AL61" s="1019"/>
      <c r="AM61" s="1019"/>
      <c r="AN61" s="1020"/>
      <c r="AO61" s="45" t="str">
        <f>IF(M61=Sprachen!$L$4,"J","N")</f>
        <v>N</v>
      </c>
      <c r="AP61" s="45" t="str">
        <f t="shared" ref="AP61:AP71" si="12">IF(OR(O61="X",Q61="X"),"J","N")</f>
        <v>N</v>
      </c>
      <c r="AQ61" s="45" t="str">
        <f t="shared" ref="AQ61:AQ71" si="13">IF(AND(AO61="J",AP61="J"),0,IF(AND(AO61="J",AP61="N"),-1,""))</f>
        <v/>
      </c>
      <c r="AR61" s="45"/>
      <c r="AS61" s="45" t="str">
        <f t="shared" ref="AS61:AS71" si="14">IF(O61="X","J",IF(AP61="N",IF(AQ61=-1,"Fehlt",""),"N"))</f>
        <v/>
      </c>
      <c r="AT61" s="1009" t="str">
        <f>IF(IFERROR(VLOOKUP("Fehlt",AS61:AS71,1,FALSE)="Fehlt",FALSE),"X","")</f>
        <v/>
      </c>
      <c r="AU61" s="1009" t="str">
        <f>IF(OR(IFERROR(VLOOKUP("N",AS61:AS71,1,FALSE),FALSE)="N",IFERROR(VLOOKUP("Fehlt",AS61:AS71,1,FALSE),FALSE)="Fehlt")=FALSE,"X","")</f>
        <v>X</v>
      </c>
      <c r="AV61" s="1009" t="str">
        <f>IF(IFERROR(VLOOKUP("N",AS61:AS71,1,FALSE),FALSE)="N","X","")</f>
        <v/>
      </c>
      <c r="AW61" s="20"/>
    </row>
    <row r="62" spans="1:49" ht="33.75" customHeight="1" x14ac:dyDescent="0.2">
      <c r="A62" s="530" t="s">
        <v>918</v>
      </c>
      <c r="B62" s="531"/>
      <c r="C62" s="532"/>
      <c r="D62" s="533" t="str">
        <f>Sprachen!L138</f>
        <v>Definition of scope of the software product</v>
      </c>
      <c r="E62" s="533"/>
      <c r="F62" s="533"/>
      <c r="G62" s="533"/>
      <c r="H62" s="533"/>
      <c r="I62" s="533"/>
      <c r="J62" s="533"/>
      <c r="K62" s="533"/>
      <c r="L62" s="533"/>
      <c r="M62" s="534" t="str">
        <f>IF(AS2="X",Sprachen!L4,"")</f>
        <v/>
      </c>
      <c r="N62" s="534"/>
      <c r="O62" s="534"/>
      <c r="P62" s="534"/>
      <c r="Q62" s="534"/>
      <c r="R62" s="534"/>
      <c r="S62" s="534"/>
      <c r="T62" s="534"/>
      <c r="U62" s="534"/>
      <c r="V62" s="534"/>
      <c r="W62" s="534"/>
      <c r="X62" s="534"/>
      <c r="Y62" s="534"/>
      <c r="Z62" s="534"/>
      <c r="AA62" s="534"/>
      <c r="AB62" s="1021"/>
      <c r="AC62" s="1021"/>
      <c r="AD62" s="1021"/>
      <c r="AE62" s="1021"/>
      <c r="AF62" s="1021"/>
      <c r="AG62" s="1021"/>
      <c r="AH62" s="1021"/>
      <c r="AI62" s="1021"/>
      <c r="AJ62" s="1021"/>
      <c r="AK62" s="1021"/>
      <c r="AL62" s="1021"/>
      <c r="AM62" s="1021"/>
      <c r="AN62" s="1022"/>
      <c r="AO62" s="45" t="str">
        <f>IF(M62=Sprachen!$L$4,"J","N")</f>
        <v>N</v>
      </c>
      <c r="AP62" s="45" t="str">
        <f t="shared" si="12"/>
        <v>N</v>
      </c>
      <c r="AQ62" s="45" t="str">
        <f t="shared" si="13"/>
        <v/>
      </c>
      <c r="AR62" s="45"/>
      <c r="AS62" s="45" t="str">
        <f t="shared" si="14"/>
        <v/>
      </c>
      <c r="AT62" s="1009"/>
      <c r="AU62" s="1009"/>
      <c r="AV62" s="1009"/>
      <c r="AW62" s="20"/>
    </row>
    <row r="63" spans="1:49" ht="69" customHeight="1" x14ac:dyDescent="0.2">
      <c r="A63" s="579" t="s">
        <v>919</v>
      </c>
      <c r="B63" s="580"/>
      <c r="C63" s="531"/>
      <c r="D63" s="533" t="str">
        <f>Sprachen!L297</f>
        <v xml:space="preserve">Reference to contractually stipulated quality requirements </v>
      </c>
      <c r="E63" s="533"/>
      <c r="F63" s="533"/>
      <c r="G63" s="533"/>
      <c r="H63" s="533"/>
      <c r="I63" s="533"/>
      <c r="J63" s="533"/>
      <c r="K63" s="533"/>
      <c r="L63" s="533"/>
      <c r="M63" s="534" t="str">
        <f>IF(AS2="X",Sprachen!L4,"")</f>
        <v/>
      </c>
      <c r="N63" s="534"/>
      <c r="O63" s="534"/>
      <c r="P63" s="534"/>
      <c r="Q63" s="534"/>
      <c r="R63" s="534"/>
      <c r="S63" s="534"/>
      <c r="T63" s="534"/>
      <c r="U63" s="534"/>
      <c r="V63" s="534"/>
      <c r="W63" s="534"/>
      <c r="X63" s="534"/>
      <c r="Y63" s="534"/>
      <c r="Z63" s="534"/>
      <c r="AA63" s="534"/>
      <c r="AB63" s="1021"/>
      <c r="AC63" s="1021"/>
      <c r="AD63" s="1021"/>
      <c r="AE63" s="1021"/>
      <c r="AF63" s="1021"/>
      <c r="AG63" s="1021"/>
      <c r="AH63" s="1021"/>
      <c r="AI63" s="1021"/>
      <c r="AJ63" s="1021"/>
      <c r="AK63" s="1021"/>
      <c r="AL63" s="1021"/>
      <c r="AM63" s="1021"/>
      <c r="AN63" s="1022"/>
      <c r="AO63" s="45" t="str">
        <f>IF(M63=Sprachen!$L$4,"J","N")</f>
        <v>N</v>
      </c>
      <c r="AP63" s="45" t="str">
        <f t="shared" si="12"/>
        <v>N</v>
      </c>
      <c r="AQ63" s="45" t="str">
        <f t="shared" si="13"/>
        <v/>
      </c>
      <c r="AR63" s="45"/>
      <c r="AS63" s="45" t="str">
        <f t="shared" si="14"/>
        <v/>
      </c>
      <c r="AT63" s="1009"/>
      <c r="AU63" s="1009"/>
      <c r="AV63" s="1009"/>
      <c r="AW63" s="20"/>
    </row>
    <row r="64" spans="1:49" ht="33.75" customHeight="1" x14ac:dyDescent="0.2">
      <c r="A64" s="579" t="s">
        <v>920</v>
      </c>
      <c r="B64" s="580"/>
      <c r="C64" s="531"/>
      <c r="D64" s="533" t="str">
        <f>Sprachen!L105</f>
        <v>Documentation of technical SW specifications</v>
      </c>
      <c r="E64" s="533"/>
      <c r="F64" s="533"/>
      <c r="G64" s="533"/>
      <c r="H64" s="533"/>
      <c r="I64" s="533"/>
      <c r="J64" s="533"/>
      <c r="K64" s="533"/>
      <c r="L64" s="533"/>
      <c r="M64" s="534" t="str">
        <f>IF('Anlage 2 PPF Abstimmung'!O203&lt;&gt;"",'Anlage 2 PPF Abstimmung'!O203,"")</f>
        <v/>
      </c>
      <c r="N64" s="534"/>
      <c r="O64" s="534"/>
      <c r="P64" s="534"/>
      <c r="Q64" s="534"/>
      <c r="R64" s="534"/>
      <c r="S64" s="534"/>
      <c r="T64" s="534"/>
      <c r="U64" s="534"/>
      <c r="V64" s="534"/>
      <c r="W64" s="534"/>
      <c r="X64" s="534"/>
      <c r="Y64" s="534"/>
      <c r="Z64" s="534"/>
      <c r="AA64" s="534"/>
      <c r="AB64" s="1021"/>
      <c r="AC64" s="1021"/>
      <c r="AD64" s="1021"/>
      <c r="AE64" s="1021"/>
      <c r="AF64" s="1021"/>
      <c r="AG64" s="1021"/>
      <c r="AH64" s="1021"/>
      <c r="AI64" s="1021"/>
      <c r="AJ64" s="1021"/>
      <c r="AK64" s="1021"/>
      <c r="AL64" s="1021"/>
      <c r="AM64" s="1021"/>
      <c r="AN64" s="1022"/>
      <c r="AO64" s="45" t="str">
        <f>IF(M64=Sprachen!$L$4,"J","N")</f>
        <v>N</v>
      </c>
      <c r="AP64" s="45" t="str">
        <f t="shared" si="12"/>
        <v>N</v>
      </c>
      <c r="AQ64" s="45" t="str">
        <f t="shared" si="13"/>
        <v/>
      </c>
      <c r="AR64" s="45"/>
      <c r="AS64" s="45" t="str">
        <f t="shared" si="14"/>
        <v/>
      </c>
      <c r="AT64" s="1009"/>
      <c r="AU64" s="1009"/>
      <c r="AV64" s="1009"/>
      <c r="AW64" s="20"/>
    </row>
    <row r="65" spans="1:49" ht="23.25" customHeight="1" x14ac:dyDescent="0.2">
      <c r="A65" s="579" t="s">
        <v>921</v>
      </c>
      <c r="B65" s="580"/>
      <c r="C65" s="531"/>
      <c r="D65" s="426" t="str">
        <f>Sprachen!L223</f>
        <v>Implementation of the requirements from 6.3 and 6.4, especially the Special Characteristics</v>
      </c>
      <c r="E65" s="427"/>
      <c r="F65" s="427"/>
      <c r="G65" s="427"/>
      <c r="H65" s="427"/>
      <c r="I65" s="427"/>
      <c r="J65" s="427"/>
      <c r="K65" s="427"/>
      <c r="L65" s="428"/>
      <c r="M65" s="414" t="str">
        <f>IF('Anlage 2 PPF Abstimmung'!O204&lt;&gt;"",'Anlage 2 PPF Abstimmung'!O204,"")</f>
        <v/>
      </c>
      <c r="N65" s="536"/>
      <c r="O65" s="534"/>
      <c r="P65" s="534"/>
      <c r="Q65" s="534"/>
      <c r="R65" s="534"/>
      <c r="S65" s="534"/>
      <c r="T65" s="534"/>
      <c r="U65" s="534"/>
      <c r="V65" s="534"/>
      <c r="W65" s="534"/>
      <c r="X65" s="534"/>
      <c r="Y65" s="534"/>
      <c r="Z65" s="534"/>
      <c r="AA65" s="534"/>
      <c r="AB65" s="1021"/>
      <c r="AC65" s="1021"/>
      <c r="AD65" s="1021"/>
      <c r="AE65" s="1021"/>
      <c r="AF65" s="1021"/>
      <c r="AG65" s="1021"/>
      <c r="AH65" s="1021"/>
      <c r="AI65" s="1021"/>
      <c r="AJ65" s="1021"/>
      <c r="AK65" s="1021"/>
      <c r="AL65" s="1021"/>
      <c r="AM65" s="1021"/>
      <c r="AN65" s="1022"/>
      <c r="AO65" s="45" t="str">
        <f>IF(M65=Sprachen!$L$4,"J","N")</f>
        <v>N</v>
      </c>
      <c r="AP65" s="45" t="str">
        <f t="shared" si="12"/>
        <v>N</v>
      </c>
      <c r="AQ65" s="45" t="str">
        <f t="shared" si="13"/>
        <v/>
      </c>
      <c r="AR65" s="45"/>
      <c r="AS65" s="45" t="str">
        <f t="shared" si="14"/>
        <v/>
      </c>
      <c r="AT65" s="1009"/>
      <c r="AU65" s="1009"/>
      <c r="AV65" s="1009"/>
      <c r="AW65" s="20"/>
    </row>
    <row r="66" spans="1:49" ht="35.25" customHeight="1" x14ac:dyDescent="0.2">
      <c r="A66" s="579" t="s">
        <v>922</v>
      </c>
      <c r="B66" s="580"/>
      <c r="C66" s="531"/>
      <c r="D66" s="426" t="str">
        <f>Sprachen!L111</f>
        <v>Documentation of FOSS (free and open-source software)</v>
      </c>
      <c r="E66" s="427"/>
      <c r="F66" s="427"/>
      <c r="G66" s="427"/>
      <c r="H66" s="427"/>
      <c r="I66" s="427"/>
      <c r="J66" s="427"/>
      <c r="K66" s="427"/>
      <c r="L66" s="428"/>
      <c r="M66" s="534" t="str">
        <f>IF(AS2="X",Sprachen!L4,"")</f>
        <v/>
      </c>
      <c r="N66" s="534"/>
      <c r="O66" s="534"/>
      <c r="P66" s="534"/>
      <c r="Q66" s="534"/>
      <c r="R66" s="534"/>
      <c r="S66" s="534"/>
      <c r="T66" s="534"/>
      <c r="U66" s="534"/>
      <c r="V66" s="534"/>
      <c r="W66" s="534"/>
      <c r="X66" s="534"/>
      <c r="Y66" s="534"/>
      <c r="Z66" s="534"/>
      <c r="AA66" s="534"/>
      <c r="AB66" s="1021"/>
      <c r="AC66" s="1021"/>
      <c r="AD66" s="1021"/>
      <c r="AE66" s="1021"/>
      <c r="AF66" s="1021"/>
      <c r="AG66" s="1021"/>
      <c r="AH66" s="1021"/>
      <c r="AI66" s="1021"/>
      <c r="AJ66" s="1021"/>
      <c r="AK66" s="1021"/>
      <c r="AL66" s="1021"/>
      <c r="AM66" s="1021"/>
      <c r="AN66" s="1022"/>
      <c r="AO66" s="45" t="str">
        <f>IF(M66=Sprachen!$L$4,"J","N")</f>
        <v>N</v>
      </c>
      <c r="AP66" s="45" t="str">
        <f t="shared" si="12"/>
        <v>N</v>
      </c>
      <c r="AQ66" s="45" t="str">
        <f t="shared" si="13"/>
        <v/>
      </c>
      <c r="AR66" s="45"/>
      <c r="AS66" s="45" t="str">
        <f t="shared" si="14"/>
        <v/>
      </c>
      <c r="AT66" s="1009"/>
      <c r="AU66" s="1009"/>
      <c r="AV66" s="1009"/>
      <c r="AW66" s="20"/>
    </row>
    <row r="67" spans="1:49" x14ac:dyDescent="0.2">
      <c r="A67" s="579" t="s">
        <v>923</v>
      </c>
      <c r="B67" s="580"/>
      <c r="C67" s="531"/>
      <c r="D67" s="426" t="str">
        <f>Sprachen!L200</f>
        <v xml:space="preserve">List of known errors </v>
      </c>
      <c r="E67" s="427"/>
      <c r="F67" s="427"/>
      <c r="G67" s="427"/>
      <c r="H67" s="427"/>
      <c r="I67" s="427"/>
      <c r="J67" s="427"/>
      <c r="K67" s="427"/>
      <c r="L67" s="428"/>
      <c r="M67" s="534" t="str">
        <f>IF(AS2="X",Sprachen!L4,"")</f>
        <v/>
      </c>
      <c r="N67" s="534"/>
      <c r="O67" s="534"/>
      <c r="P67" s="534"/>
      <c r="Q67" s="534"/>
      <c r="R67" s="534"/>
      <c r="S67" s="534"/>
      <c r="T67" s="534"/>
      <c r="U67" s="534"/>
      <c r="V67" s="534"/>
      <c r="W67" s="534"/>
      <c r="X67" s="534"/>
      <c r="Y67" s="534"/>
      <c r="Z67" s="534"/>
      <c r="AA67" s="534"/>
      <c r="AB67" s="1021"/>
      <c r="AC67" s="1021"/>
      <c r="AD67" s="1021"/>
      <c r="AE67" s="1021"/>
      <c r="AF67" s="1021"/>
      <c r="AG67" s="1021"/>
      <c r="AH67" s="1021"/>
      <c r="AI67" s="1021"/>
      <c r="AJ67" s="1021"/>
      <c r="AK67" s="1021"/>
      <c r="AL67" s="1021"/>
      <c r="AM67" s="1021"/>
      <c r="AN67" s="1022"/>
      <c r="AO67" s="45" t="str">
        <f>IF(M67=Sprachen!$L$4,"J","N")</f>
        <v>N</v>
      </c>
      <c r="AP67" s="45" t="str">
        <f t="shared" si="12"/>
        <v>N</v>
      </c>
      <c r="AQ67" s="45" t="str">
        <f t="shared" si="13"/>
        <v/>
      </c>
      <c r="AR67" s="45"/>
      <c r="AS67" s="45" t="str">
        <f t="shared" si="14"/>
        <v/>
      </c>
      <c r="AT67" s="1009"/>
      <c r="AU67" s="1009"/>
      <c r="AV67" s="1009"/>
      <c r="AW67" s="20"/>
    </row>
    <row r="68" spans="1:49" ht="45" customHeight="1" x14ac:dyDescent="0.2">
      <c r="A68" s="579" t="s">
        <v>924</v>
      </c>
      <c r="B68" s="580"/>
      <c r="C68" s="531"/>
      <c r="D68" s="533" t="str">
        <f>Sprachen!L108</f>
        <v>Documentation of development tools</v>
      </c>
      <c r="E68" s="533"/>
      <c r="F68" s="533"/>
      <c r="G68" s="533"/>
      <c r="H68" s="533"/>
      <c r="I68" s="533"/>
      <c r="J68" s="533"/>
      <c r="K68" s="533"/>
      <c r="L68" s="533"/>
      <c r="M68" s="534" t="str">
        <f>IF('Anlage 2 PPF Abstimmung'!O207&lt;&gt;"",'Anlage 2 PPF Abstimmung'!O207,"")</f>
        <v/>
      </c>
      <c r="N68" s="534"/>
      <c r="O68" s="534"/>
      <c r="P68" s="534"/>
      <c r="Q68" s="534"/>
      <c r="R68" s="534"/>
      <c r="S68" s="534"/>
      <c r="T68" s="534"/>
      <c r="U68" s="534"/>
      <c r="V68" s="534"/>
      <c r="W68" s="534"/>
      <c r="X68" s="534"/>
      <c r="Y68" s="534"/>
      <c r="Z68" s="534"/>
      <c r="AA68" s="534"/>
      <c r="AB68" s="1021"/>
      <c r="AC68" s="1021"/>
      <c r="AD68" s="1021"/>
      <c r="AE68" s="1021"/>
      <c r="AF68" s="1021"/>
      <c r="AG68" s="1021"/>
      <c r="AH68" s="1021"/>
      <c r="AI68" s="1021"/>
      <c r="AJ68" s="1021"/>
      <c r="AK68" s="1021"/>
      <c r="AL68" s="1021"/>
      <c r="AM68" s="1021"/>
      <c r="AN68" s="1022"/>
      <c r="AO68" s="45" t="str">
        <f>IF(M68=Sprachen!$L$4,"J","N")</f>
        <v>N</v>
      </c>
      <c r="AP68" s="45" t="str">
        <f t="shared" si="12"/>
        <v>N</v>
      </c>
      <c r="AQ68" s="45" t="str">
        <f t="shared" si="13"/>
        <v/>
      </c>
      <c r="AR68" s="45"/>
      <c r="AS68" s="45" t="str">
        <f t="shared" si="14"/>
        <v/>
      </c>
      <c r="AT68" s="1009"/>
      <c r="AU68" s="1009"/>
      <c r="AV68" s="1009"/>
      <c r="AW68" s="20"/>
    </row>
    <row r="69" spans="1:49" ht="35.25" customHeight="1" x14ac:dyDescent="0.2">
      <c r="A69" s="579" t="s">
        <v>925</v>
      </c>
      <c r="B69" s="580"/>
      <c r="C69" s="531"/>
      <c r="D69" s="533" t="str">
        <f>Sprachen!L109</f>
        <v xml:space="preserve">Documentation of testing tools </v>
      </c>
      <c r="E69" s="533"/>
      <c r="F69" s="533"/>
      <c r="G69" s="533"/>
      <c r="H69" s="533"/>
      <c r="I69" s="533"/>
      <c r="J69" s="533"/>
      <c r="K69" s="533"/>
      <c r="L69" s="533"/>
      <c r="M69" s="414" t="str">
        <f>IF('Anlage 2 PPF Abstimmung'!O208&lt;&gt;"",'Anlage 2 PPF Abstimmung'!O208,"")</f>
        <v/>
      </c>
      <c r="N69" s="536"/>
      <c r="O69" s="534"/>
      <c r="P69" s="534"/>
      <c r="Q69" s="534"/>
      <c r="R69" s="534"/>
      <c r="S69" s="534"/>
      <c r="T69" s="534"/>
      <c r="U69" s="534"/>
      <c r="V69" s="534"/>
      <c r="W69" s="534"/>
      <c r="X69" s="534"/>
      <c r="Y69" s="534"/>
      <c r="Z69" s="534"/>
      <c r="AA69" s="534"/>
      <c r="AB69" s="1021"/>
      <c r="AC69" s="1021"/>
      <c r="AD69" s="1021"/>
      <c r="AE69" s="1021"/>
      <c r="AF69" s="1021"/>
      <c r="AG69" s="1021"/>
      <c r="AH69" s="1021"/>
      <c r="AI69" s="1021"/>
      <c r="AJ69" s="1021"/>
      <c r="AK69" s="1021"/>
      <c r="AL69" s="1021"/>
      <c r="AM69" s="1021"/>
      <c r="AN69" s="1022"/>
      <c r="AO69" s="45" t="str">
        <f>IF(M69=Sprachen!$L$4,"J","N")</f>
        <v>N</v>
      </c>
      <c r="AP69" s="45" t="str">
        <f t="shared" si="12"/>
        <v>N</v>
      </c>
      <c r="AQ69" s="45" t="str">
        <f t="shared" si="13"/>
        <v/>
      </c>
      <c r="AR69" s="45"/>
      <c r="AS69" s="45" t="str">
        <f t="shared" si="14"/>
        <v/>
      </c>
      <c r="AT69" s="1009"/>
      <c r="AU69" s="1009"/>
      <c r="AV69" s="1009"/>
      <c r="AW69" s="20"/>
    </row>
    <row r="70" spans="1:49" ht="45.75" customHeight="1" x14ac:dyDescent="0.2">
      <c r="A70" s="579" t="s">
        <v>926</v>
      </c>
      <c r="B70" s="580"/>
      <c r="C70" s="531"/>
      <c r="D70" s="533" t="str">
        <f>Sprachen!L110</f>
        <v>Documentation of version management</v>
      </c>
      <c r="E70" s="533"/>
      <c r="F70" s="533"/>
      <c r="G70" s="533"/>
      <c r="H70" s="533"/>
      <c r="I70" s="533"/>
      <c r="J70" s="533"/>
      <c r="K70" s="533"/>
      <c r="L70" s="533"/>
      <c r="M70" s="414" t="str">
        <f>IF('Anlage 2 PPF Abstimmung'!O209&lt;&gt;"",'Anlage 2 PPF Abstimmung'!O209,"")</f>
        <v/>
      </c>
      <c r="N70" s="536"/>
      <c r="O70" s="534"/>
      <c r="P70" s="534"/>
      <c r="Q70" s="534"/>
      <c r="R70" s="534"/>
      <c r="S70" s="534"/>
      <c r="T70" s="534"/>
      <c r="U70" s="534"/>
      <c r="V70" s="534"/>
      <c r="W70" s="534"/>
      <c r="X70" s="534"/>
      <c r="Y70" s="534"/>
      <c r="Z70" s="534"/>
      <c r="AA70" s="534"/>
      <c r="AB70" s="1021"/>
      <c r="AC70" s="1021"/>
      <c r="AD70" s="1021"/>
      <c r="AE70" s="1021"/>
      <c r="AF70" s="1021"/>
      <c r="AG70" s="1021"/>
      <c r="AH70" s="1021"/>
      <c r="AI70" s="1021"/>
      <c r="AJ70" s="1021"/>
      <c r="AK70" s="1021"/>
      <c r="AL70" s="1021"/>
      <c r="AM70" s="1021"/>
      <c r="AN70" s="1022"/>
      <c r="AO70" s="45" t="str">
        <f>IF(M70=Sprachen!$L$4,"J","N")</f>
        <v>N</v>
      </c>
      <c r="AP70" s="45" t="str">
        <f t="shared" si="12"/>
        <v>N</v>
      </c>
      <c r="AQ70" s="45" t="str">
        <f t="shared" si="13"/>
        <v/>
      </c>
      <c r="AR70" s="45"/>
      <c r="AS70" s="45" t="str">
        <f t="shared" si="14"/>
        <v/>
      </c>
      <c r="AT70" s="1009"/>
      <c r="AU70" s="1009"/>
      <c r="AV70" s="1009"/>
      <c r="AW70" s="20"/>
    </row>
    <row r="71" spans="1:49" ht="35.25" customHeight="1" thickBot="1" x14ac:dyDescent="0.25">
      <c r="A71" s="551" t="s">
        <v>927</v>
      </c>
      <c r="B71" s="552"/>
      <c r="C71" s="538"/>
      <c r="D71" s="540" t="str">
        <f>Sprachen!L221</f>
        <v>Documentation of a process evaluation (e.g. VDA Automotive Spice)</v>
      </c>
      <c r="E71" s="540"/>
      <c r="F71" s="540"/>
      <c r="G71" s="540"/>
      <c r="H71" s="540"/>
      <c r="I71" s="540"/>
      <c r="J71" s="540"/>
      <c r="K71" s="540"/>
      <c r="L71" s="540"/>
      <c r="M71" s="554" t="str">
        <f>IF('Anlage 2 PPF Abstimmung'!O210&lt;&gt;"",'Anlage 2 PPF Abstimmung'!O210,"")</f>
        <v/>
      </c>
      <c r="N71" s="555"/>
      <c r="O71" s="553"/>
      <c r="P71" s="553"/>
      <c r="Q71" s="553"/>
      <c r="R71" s="553"/>
      <c r="S71" s="553"/>
      <c r="T71" s="553"/>
      <c r="U71" s="553"/>
      <c r="V71" s="553"/>
      <c r="W71" s="553"/>
      <c r="X71" s="553"/>
      <c r="Y71" s="553"/>
      <c r="Z71" s="553"/>
      <c r="AA71" s="553"/>
      <c r="AB71" s="1015"/>
      <c r="AC71" s="1015"/>
      <c r="AD71" s="1015"/>
      <c r="AE71" s="1015"/>
      <c r="AF71" s="1015"/>
      <c r="AG71" s="1015"/>
      <c r="AH71" s="1015"/>
      <c r="AI71" s="1015"/>
      <c r="AJ71" s="1015"/>
      <c r="AK71" s="1015"/>
      <c r="AL71" s="1015"/>
      <c r="AM71" s="1015"/>
      <c r="AN71" s="1025"/>
      <c r="AO71" s="45" t="str">
        <f>IF(M71=Sprachen!$L$4,"J","N")</f>
        <v>N</v>
      </c>
      <c r="AP71" s="45" t="str">
        <f t="shared" si="12"/>
        <v>N</v>
      </c>
      <c r="AQ71" s="45" t="str">
        <f t="shared" si="13"/>
        <v/>
      </c>
      <c r="AR71" s="45"/>
      <c r="AS71" s="45" t="str">
        <f t="shared" si="14"/>
        <v/>
      </c>
      <c r="AT71" s="1009"/>
      <c r="AU71" s="1009"/>
      <c r="AV71" s="1009"/>
      <c r="AW71" s="20"/>
    </row>
    <row r="72" spans="1:49" s="5" customFormat="1" thickTop="1" thickBot="1" x14ac:dyDescent="0.25">
      <c r="A72" s="173" t="str">
        <f>Sprachen!L340</f>
        <v>Part grouping / Product families</v>
      </c>
      <c r="B72" s="174"/>
      <c r="C72" s="174"/>
      <c r="D72" s="174"/>
      <c r="E72" s="174"/>
      <c r="F72" s="174"/>
      <c r="G72" s="174"/>
      <c r="H72" s="174"/>
      <c r="I72" s="174"/>
      <c r="J72" s="174"/>
      <c r="K72" s="174"/>
      <c r="L72" s="174"/>
      <c r="M72" s="174"/>
      <c r="N72" s="174"/>
      <c r="O72" s="174"/>
      <c r="P72" s="174"/>
      <c r="Q72" s="174"/>
      <c r="R72" s="174"/>
      <c r="S72" s="174"/>
      <c r="T72" s="174"/>
      <c r="U72" s="174"/>
      <c r="V72" s="174"/>
      <c r="W72" s="174"/>
      <c r="X72" s="174"/>
      <c r="Y72" s="174"/>
      <c r="Z72" s="174"/>
      <c r="AA72" s="174"/>
      <c r="AB72" s="174"/>
      <c r="AC72" s="174"/>
      <c r="AD72" s="174"/>
      <c r="AE72" s="174"/>
      <c r="AF72" s="174"/>
      <c r="AG72" s="174"/>
      <c r="AH72" s="174"/>
      <c r="AI72" s="174"/>
      <c r="AJ72" s="174"/>
      <c r="AK72" s="174"/>
      <c r="AL72" s="174"/>
      <c r="AM72" s="174"/>
      <c r="AN72" s="175"/>
    </row>
    <row r="73" spans="1:49" s="5" customFormat="1" ht="15.75" customHeight="1" thickTop="1" thickBot="1" x14ac:dyDescent="0.25">
      <c r="A73" s="191"/>
      <c r="B73" s="261"/>
      <c r="C73" s="262" t="str">
        <f>Sprachen!L267</f>
        <v>PPA procedure for product family</v>
      </c>
      <c r="D73" s="263"/>
      <c r="E73" s="263"/>
      <c r="F73" s="263"/>
      <c r="G73" s="263"/>
      <c r="H73" s="263"/>
      <c r="I73" s="263"/>
      <c r="J73" s="263"/>
      <c r="K73" s="263"/>
      <c r="L73" s="263"/>
      <c r="M73" s="263"/>
      <c r="N73" s="263"/>
      <c r="O73" s="263"/>
      <c r="P73" s="263"/>
      <c r="Q73" s="263"/>
      <c r="R73" s="263"/>
      <c r="S73" s="263"/>
      <c r="T73" s="263"/>
      <c r="U73" s="264" t="str">
        <f>Sprachen!L158</f>
        <v>Use Appendix for list of all relevant part numbers if necessary</v>
      </c>
      <c r="V73" s="264"/>
      <c r="W73" s="264"/>
      <c r="X73" s="264"/>
      <c r="Y73" s="264"/>
      <c r="Z73" s="264"/>
      <c r="AA73" s="264"/>
      <c r="AB73" s="264"/>
      <c r="AC73" s="264"/>
      <c r="AD73" s="264"/>
      <c r="AE73" s="264"/>
      <c r="AF73" s="264"/>
      <c r="AG73" s="264"/>
      <c r="AH73" s="264"/>
      <c r="AI73" s="264"/>
      <c r="AJ73" s="264"/>
      <c r="AK73" s="264"/>
      <c r="AL73" s="264"/>
      <c r="AM73" s="264"/>
      <c r="AN73" s="265"/>
    </row>
    <row r="74" spans="1:49" s="5" customFormat="1" ht="21.75" customHeight="1" thickBot="1" x14ac:dyDescent="0.25">
      <c r="A74" s="266"/>
      <c r="B74" s="267"/>
      <c r="C74" s="243" t="str">
        <f>Sprachen!L65</f>
        <v>Name</v>
      </c>
      <c r="D74" s="244"/>
      <c r="E74" s="244"/>
      <c r="F74" s="244"/>
      <c r="G74" s="244"/>
      <c r="H74" s="244"/>
      <c r="I74" s="244"/>
      <c r="J74" s="244"/>
      <c r="K74" s="245"/>
      <c r="L74" s="243" t="str">
        <f>Sprachen!L304</f>
        <v>Part Number</v>
      </c>
      <c r="M74" s="244"/>
      <c r="N74" s="244"/>
      <c r="O74" s="244"/>
      <c r="P74" s="245"/>
      <c r="Q74" s="246" t="str">
        <f>Sprachen!L361</f>
        <v>Version / Date</v>
      </c>
      <c r="R74" s="247"/>
      <c r="S74" s="247"/>
      <c r="T74" s="272"/>
      <c r="U74" s="273" t="str">
        <f>Sprachen!L65</f>
        <v>Name</v>
      </c>
      <c r="V74" s="244"/>
      <c r="W74" s="244"/>
      <c r="X74" s="244"/>
      <c r="Y74" s="244"/>
      <c r="Z74" s="244"/>
      <c r="AA74" s="244"/>
      <c r="AB74" s="244"/>
      <c r="AC74" s="244"/>
      <c r="AD74" s="244"/>
      <c r="AE74" s="245"/>
      <c r="AF74" s="243" t="str">
        <f>Sprachen!L304</f>
        <v>Part Number</v>
      </c>
      <c r="AG74" s="244"/>
      <c r="AH74" s="244"/>
      <c r="AI74" s="244"/>
      <c r="AJ74" s="245"/>
      <c r="AK74" s="246" t="str">
        <f>Sprachen!L361</f>
        <v>Version / Date</v>
      </c>
      <c r="AL74" s="247"/>
      <c r="AM74" s="247"/>
      <c r="AN74" s="248"/>
    </row>
    <row r="75" spans="1:49" s="5" customFormat="1" ht="15.75" customHeight="1" x14ac:dyDescent="0.2">
      <c r="A75" s="268"/>
      <c r="B75" s="269"/>
      <c r="C75" s="249"/>
      <c r="D75" s="250"/>
      <c r="E75" s="250"/>
      <c r="F75" s="250"/>
      <c r="G75" s="250"/>
      <c r="H75" s="250"/>
      <c r="I75" s="250"/>
      <c r="J75" s="250"/>
      <c r="K75" s="251"/>
      <c r="L75" s="252"/>
      <c r="M75" s="253"/>
      <c r="N75" s="253"/>
      <c r="O75" s="253"/>
      <c r="P75" s="254"/>
      <c r="Q75" s="249"/>
      <c r="R75" s="250"/>
      <c r="S75" s="250"/>
      <c r="T75" s="255"/>
      <c r="U75" s="256"/>
      <c r="V75" s="250"/>
      <c r="W75" s="250"/>
      <c r="X75" s="250"/>
      <c r="Y75" s="250"/>
      <c r="Z75" s="250"/>
      <c r="AA75" s="250"/>
      <c r="AB75" s="250"/>
      <c r="AC75" s="250"/>
      <c r="AD75" s="250"/>
      <c r="AE75" s="251"/>
      <c r="AF75" s="249"/>
      <c r="AG75" s="250"/>
      <c r="AH75" s="250"/>
      <c r="AI75" s="250"/>
      <c r="AJ75" s="251"/>
      <c r="AK75" s="249"/>
      <c r="AL75" s="250"/>
      <c r="AM75" s="250"/>
      <c r="AN75" s="257"/>
      <c r="AO75" s="5">
        <f>COUNTA(C75:AN75)</f>
        <v>0</v>
      </c>
    </row>
    <row r="76" spans="1:49" s="5" customFormat="1" ht="15.75" customHeight="1" x14ac:dyDescent="0.2">
      <c r="A76" s="268"/>
      <c r="B76" s="269"/>
      <c r="C76" s="274"/>
      <c r="D76" s="275"/>
      <c r="E76" s="275"/>
      <c r="F76" s="275"/>
      <c r="G76" s="275"/>
      <c r="H76" s="275"/>
      <c r="I76" s="275"/>
      <c r="J76" s="275"/>
      <c r="K76" s="276"/>
      <c r="L76" s="274"/>
      <c r="M76" s="275"/>
      <c r="N76" s="275"/>
      <c r="O76" s="275"/>
      <c r="P76" s="276"/>
      <c r="Q76" s="274"/>
      <c r="R76" s="275"/>
      <c r="S76" s="275"/>
      <c r="T76" s="277"/>
      <c r="U76" s="278"/>
      <c r="V76" s="275"/>
      <c r="W76" s="275"/>
      <c r="X76" s="275"/>
      <c r="Y76" s="275"/>
      <c r="Z76" s="275"/>
      <c r="AA76" s="275"/>
      <c r="AB76" s="275"/>
      <c r="AC76" s="275"/>
      <c r="AD76" s="275"/>
      <c r="AE76" s="276"/>
      <c r="AF76" s="274"/>
      <c r="AG76" s="275"/>
      <c r="AH76" s="275"/>
      <c r="AI76" s="275"/>
      <c r="AJ76" s="276"/>
      <c r="AK76" s="274"/>
      <c r="AL76" s="275"/>
      <c r="AM76" s="275"/>
      <c r="AN76" s="279"/>
      <c r="AO76" s="5">
        <f t="shared" ref="AO76:AO107" si="15">COUNTA(C76:AN76)</f>
        <v>0</v>
      </c>
    </row>
    <row r="77" spans="1:49" s="5" customFormat="1" ht="15.75" customHeight="1" x14ac:dyDescent="0.2">
      <c r="A77" s="268"/>
      <c r="B77" s="269"/>
      <c r="C77" s="274"/>
      <c r="D77" s="275"/>
      <c r="E77" s="275"/>
      <c r="F77" s="275"/>
      <c r="G77" s="275"/>
      <c r="H77" s="275"/>
      <c r="I77" s="275"/>
      <c r="J77" s="275"/>
      <c r="K77" s="276"/>
      <c r="L77" s="274"/>
      <c r="M77" s="275"/>
      <c r="N77" s="275"/>
      <c r="O77" s="275"/>
      <c r="P77" s="276"/>
      <c r="Q77" s="274"/>
      <c r="R77" s="275"/>
      <c r="S77" s="275"/>
      <c r="T77" s="277"/>
      <c r="U77" s="278"/>
      <c r="V77" s="275"/>
      <c r="W77" s="275"/>
      <c r="X77" s="275"/>
      <c r="Y77" s="275"/>
      <c r="Z77" s="275"/>
      <c r="AA77" s="275"/>
      <c r="AB77" s="275"/>
      <c r="AC77" s="275"/>
      <c r="AD77" s="275"/>
      <c r="AE77" s="276"/>
      <c r="AF77" s="274"/>
      <c r="AG77" s="275"/>
      <c r="AH77" s="275"/>
      <c r="AI77" s="275"/>
      <c r="AJ77" s="276"/>
      <c r="AK77" s="274"/>
      <c r="AL77" s="275"/>
      <c r="AM77" s="275"/>
      <c r="AN77" s="279"/>
      <c r="AO77" s="5">
        <f t="shared" si="15"/>
        <v>0</v>
      </c>
    </row>
    <row r="78" spans="1:49" s="5" customFormat="1" ht="15.75" customHeight="1" x14ac:dyDescent="0.2">
      <c r="A78" s="268"/>
      <c r="B78" s="269"/>
      <c r="C78" s="274"/>
      <c r="D78" s="275"/>
      <c r="E78" s="275"/>
      <c r="F78" s="275"/>
      <c r="G78" s="275"/>
      <c r="H78" s="275"/>
      <c r="I78" s="275"/>
      <c r="J78" s="275"/>
      <c r="K78" s="276"/>
      <c r="L78" s="274"/>
      <c r="M78" s="275"/>
      <c r="N78" s="275"/>
      <c r="O78" s="275"/>
      <c r="P78" s="276"/>
      <c r="Q78" s="274"/>
      <c r="R78" s="275"/>
      <c r="S78" s="275"/>
      <c r="T78" s="277"/>
      <c r="U78" s="278"/>
      <c r="V78" s="275"/>
      <c r="W78" s="275"/>
      <c r="X78" s="275"/>
      <c r="Y78" s="275"/>
      <c r="Z78" s="275"/>
      <c r="AA78" s="275"/>
      <c r="AB78" s="275"/>
      <c r="AC78" s="275"/>
      <c r="AD78" s="275"/>
      <c r="AE78" s="276"/>
      <c r="AF78" s="274"/>
      <c r="AG78" s="275"/>
      <c r="AH78" s="275"/>
      <c r="AI78" s="275"/>
      <c r="AJ78" s="276"/>
      <c r="AK78" s="274"/>
      <c r="AL78" s="275"/>
      <c r="AM78" s="275"/>
      <c r="AN78" s="279"/>
      <c r="AO78" s="5">
        <f t="shared" si="15"/>
        <v>0</v>
      </c>
    </row>
    <row r="79" spans="1:49" s="5" customFormat="1" ht="15.75" customHeight="1" x14ac:dyDescent="0.2">
      <c r="A79" s="268"/>
      <c r="B79" s="269"/>
      <c r="C79" s="274"/>
      <c r="D79" s="275"/>
      <c r="E79" s="275"/>
      <c r="F79" s="275"/>
      <c r="G79" s="275"/>
      <c r="H79" s="275"/>
      <c r="I79" s="275"/>
      <c r="J79" s="275"/>
      <c r="K79" s="276"/>
      <c r="L79" s="274"/>
      <c r="M79" s="275"/>
      <c r="N79" s="275"/>
      <c r="O79" s="275"/>
      <c r="P79" s="276"/>
      <c r="Q79" s="274"/>
      <c r="R79" s="275"/>
      <c r="S79" s="275"/>
      <c r="T79" s="277"/>
      <c r="U79" s="278"/>
      <c r="V79" s="275"/>
      <c r="W79" s="275"/>
      <c r="X79" s="275"/>
      <c r="Y79" s="275"/>
      <c r="Z79" s="275"/>
      <c r="AA79" s="275"/>
      <c r="AB79" s="275"/>
      <c r="AC79" s="275"/>
      <c r="AD79" s="275"/>
      <c r="AE79" s="276"/>
      <c r="AF79" s="274"/>
      <c r="AG79" s="275"/>
      <c r="AH79" s="275"/>
      <c r="AI79" s="275"/>
      <c r="AJ79" s="276"/>
      <c r="AK79" s="274"/>
      <c r="AL79" s="275"/>
      <c r="AM79" s="275"/>
      <c r="AN79" s="279"/>
    </row>
    <row r="80" spans="1:49" s="5" customFormat="1" ht="15.75" customHeight="1" x14ac:dyDescent="0.2">
      <c r="A80" s="268"/>
      <c r="B80" s="269"/>
      <c r="C80" s="274"/>
      <c r="D80" s="275"/>
      <c r="E80" s="275"/>
      <c r="F80" s="275"/>
      <c r="G80" s="275"/>
      <c r="H80" s="275"/>
      <c r="I80" s="275"/>
      <c r="J80" s="275"/>
      <c r="K80" s="276"/>
      <c r="L80" s="274"/>
      <c r="M80" s="275"/>
      <c r="N80" s="275"/>
      <c r="O80" s="275"/>
      <c r="P80" s="276"/>
      <c r="Q80" s="274"/>
      <c r="R80" s="275"/>
      <c r="S80" s="275"/>
      <c r="T80" s="277"/>
      <c r="U80" s="278"/>
      <c r="V80" s="275"/>
      <c r="W80" s="275"/>
      <c r="X80" s="275"/>
      <c r="Y80" s="275"/>
      <c r="Z80" s="275"/>
      <c r="AA80" s="275"/>
      <c r="AB80" s="275"/>
      <c r="AC80" s="275"/>
      <c r="AD80" s="275"/>
      <c r="AE80" s="276"/>
      <c r="AF80" s="274"/>
      <c r="AG80" s="275"/>
      <c r="AH80" s="275"/>
      <c r="AI80" s="275"/>
      <c r="AJ80" s="276"/>
      <c r="AK80" s="274"/>
      <c r="AL80" s="275"/>
      <c r="AM80" s="275"/>
      <c r="AN80" s="279"/>
    </row>
    <row r="81" spans="1:40" s="5" customFormat="1" ht="15.75" customHeight="1" x14ac:dyDescent="0.2">
      <c r="A81" s="268"/>
      <c r="B81" s="269"/>
      <c r="C81" s="274"/>
      <c r="D81" s="275"/>
      <c r="E81" s="275"/>
      <c r="F81" s="275"/>
      <c r="G81" s="275"/>
      <c r="H81" s="275"/>
      <c r="I81" s="275"/>
      <c r="J81" s="275"/>
      <c r="K81" s="276"/>
      <c r="L81" s="274"/>
      <c r="M81" s="275"/>
      <c r="N81" s="275"/>
      <c r="O81" s="275"/>
      <c r="P81" s="276"/>
      <c r="Q81" s="274"/>
      <c r="R81" s="275"/>
      <c r="S81" s="275"/>
      <c r="T81" s="277"/>
      <c r="U81" s="278"/>
      <c r="V81" s="275"/>
      <c r="W81" s="275"/>
      <c r="X81" s="275"/>
      <c r="Y81" s="275"/>
      <c r="Z81" s="275"/>
      <c r="AA81" s="275"/>
      <c r="AB81" s="275"/>
      <c r="AC81" s="275"/>
      <c r="AD81" s="275"/>
      <c r="AE81" s="276"/>
      <c r="AF81" s="274"/>
      <c r="AG81" s="275"/>
      <c r="AH81" s="275"/>
      <c r="AI81" s="275"/>
      <c r="AJ81" s="276"/>
      <c r="AK81" s="274"/>
      <c r="AL81" s="275"/>
      <c r="AM81" s="275"/>
      <c r="AN81" s="279"/>
    </row>
    <row r="82" spans="1:40" s="5" customFormat="1" ht="15.75" customHeight="1" x14ac:dyDescent="0.2">
      <c r="A82" s="268"/>
      <c r="B82" s="269"/>
      <c r="C82" s="274"/>
      <c r="D82" s="275"/>
      <c r="E82" s="275"/>
      <c r="F82" s="275"/>
      <c r="G82" s="275"/>
      <c r="H82" s="275"/>
      <c r="I82" s="275"/>
      <c r="J82" s="275"/>
      <c r="K82" s="276"/>
      <c r="L82" s="274"/>
      <c r="M82" s="275"/>
      <c r="N82" s="275"/>
      <c r="O82" s="275"/>
      <c r="P82" s="276"/>
      <c r="Q82" s="274"/>
      <c r="R82" s="275"/>
      <c r="S82" s="275"/>
      <c r="T82" s="277"/>
      <c r="U82" s="278"/>
      <c r="V82" s="275"/>
      <c r="W82" s="275"/>
      <c r="X82" s="275"/>
      <c r="Y82" s="275"/>
      <c r="Z82" s="275"/>
      <c r="AA82" s="275"/>
      <c r="AB82" s="275"/>
      <c r="AC82" s="275"/>
      <c r="AD82" s="275"/>
      <c r="AE82" s="276"/>
      <c r="AF82" s="274"/>
      <c r="AG82" s="275"/>
      <c r="AH82" s="275"/>
      <c r="AI82" s="275"/>
      <c r="AJ82" s="276"/>
      <c r="AK82" s="274"/>
      <c r="AL82" s="275"/>
      <c r="AM82" s="275"/>
      <c r="AN82" s="279"/>
    </row>
    <row r="83" spans="1:40" s="5" customFormat="1" ht="15.75" customHeight="1" x14ac:dyDescent="0.2">
      <c r="A83" s="268"/>
      <c r="B83" s="269"/>
      <c r="C83" s="274"/>
      <c r="D83" s="275"/>
      <c r="E83" s="275"/>
      <c r="F83" s="275"/>
      <c r="G83" s="275"/>
      <c r="H83" s="275"/>
      <c r="I83" s="275"/>
      <c r="J83" s="275"/>
      <c r="K83" s="276"/>
      <c r="L83" s="274"/>
      <c r="M83" s="275"/>
      <c r="N83" s="275"/>
      <c r="O83" s="275"/>
      <c r="P83" s="276"/>
      <c r="Q83" s="274"/>
      <c r="R83" s="275"/>
      <c r="S83" s="275"/>
      <c r="T83" s="277"/>
      <c r="U83" s="278"/>
      <c r="V83" s="275"/>
      <c r="W83" s="275"/>
      <c r="X83" s="275"/>
      <c r="Y83" s="275"/>
      <c r="Z83" s="275"/>
      <c r="AA83" s="275"/>
      <c r="AB83" s="275"/>
      <c r="AC83" s="275"/>
      <c r="AD83" s="275"/>
      <c r="AE83" s="276"/>
      <c r="AF83" s="274"/>
      <c r="AG83" s="275"/>
      <c r="AH83" s="275"/>
      <c r="AI83" s="275"/>
      <c r="AJ83" s="276"/>
      <c r="AK83" s="274"/>
      <c r="AL83" s="275"/>
      <c r="AM83" s="275"/>
      <c r="AN83" s="279"/>
    </row>
    <row r="84" spans="1:40" s="5" customFormat="1" ht="15.75" customHeight="1" x14ac:dyDescent="0.2">
      <c r="A84" s="268"/>
      <c r="B84" s="269"/>
      <c r="C84" s="274"/>
      <c r="D84" s="275"/>
      <c r="E84" s="275"/>
      <c r="F84" s="275"/>
      <c r="G84" s="275"/>
      <c r="H84" s="275"/>
      <c r="I84" s="275"/>
      <c r="J84" s="275"/>
      <c r="K84" s="276"/>
      <c r="L84" s="274"/>
      <c r="M84" s="275"/>
      <c r="N84" s="275"/>
      <c r="O84" s="275"/>
      <c r="P84" s="276"/>
      <c r="Q84" s="274"/>
      <c r="R84" s="275"/>
      <c r="S84" s="275"/>
      <c r="T84" s="277"/>
      <c r="U84" s="278"/>
      <c r="V84" s="275"/>
      <c r="W84" s="275"/>
      <c r="X84" s="275"/>
      <c r="Y84" s="275"/>
      <c r="Z84" s="275"/>
      <c r="AA84" s="275"/>
      <c r="AB84" s="275"/>
      <c r="AC84" s="275"/>
      <c r="AD84" s="275"/>
      <c r="AE84" s="276"/>
      <c r="AF84" s="274"/>
      <c r="AG84" s="275"/>
      <c r="AH84" s="275"/>
      <c r="AI84" s="275"/>
      <c r="AJ84" s="276"/>
      <c r="AK84" s="274"/>
      <c r="AL84" s="275"/>
      <c r="AM84" s="275"/>
      <c r="AN84" s="279"/>
    </row>
    <row r="85" spans="1:40" s="5" customFormat="1" ht="15.75" customHeight="1" x14ac:dyDescent="0.2">
      <c r="A85" s="268"/>
      <c r="B85" s="269"/>
      <c r="C85" s="274"/>
      <c r="D85" s="275"/>
      <c r="E85" s="275"/>
      <c r="F85" s="275"/>
      <c r="G85" s="275"/>
      <c r="H85" s="275"/>
      <c r="I85" s="275"/>
      <c r="J85" s="275"/>
      <c r="K85" s="276"/>
      <c r="L85" s="274"/>
      <c r="M85" s="275"/>
      <c r="N85" s="275"/>
      <c r="O85" s="275"/>
      <c r="P85" s="276"/>
      <c r="Q85" s="274"/>
      <c r="R85" s="275"/>
      <c r="S85" s="275"/>
      <c r="T85" s="277"/>
      <c r="U85" s="278"/>
      <c r="V85" s="275"/>
      <c r="W85" s="275"/>
      <c r="X85" s="275"/>
      <c r="Y85" s="275"/>
      <c r="Z85" s="275"/>
      <c r="AA85" s="275"/>
      <c r="AB85" s="275"/>
      <c r="AC85" s="275"/>
      <c r="AD85" s="275"/>
      <c r="AE85" s="276"/>
      <c r="AF85" s="274"/>
      <c r="AG85" s="275"/>
      <c r="AH85" s="275"/>
      <c r="AI85" s="275"/>
      <c r="AJ85" s="276"/>
      <c r="AK85" s="274"/>
      <c r="AL85" s="275"/>
      <c r="AM85" s="275"/>
      <c r="AN85" s="279"/>
    </row>
    <row r="86" spans="1:40" s="5" customFormat="1" ht="15.75" customHeight="1" x14ac:dyDescent="0.2">
      <c r="A86" s="268"/>
      <c r="B86" s="269"/>
      <c r="C86" s="274"/>
      <c r="D86" s="275"/>
      <c r="E86" s="275"/>
      <c r="F86" s="275"/>
      <c r="G86" s="275"/>
      <c r="H86" s="275"/>
      <c r="I86" s="275"/>
      <c r="J86" s="275"/>
      <c r="K86" s="276"/>
      <c r="L86" s="274"/>
      <c r="M86" s="275"/>
      <c r="N86" s="275"/>
      <c r="O86" s="275"/>
      <c r="P86" s="276"/>
      <c r="Q86" s="274"/>
      <c r="R86" s="275"/>
      <c r="S86" s="275"/>
      <c r="T86" s="277"/>
      <c r="U86" s="278"/>
      <c r="V86" s="275"/>
      <c r="W86" s="275"/>
      <c r="X86" s="275"/>
      <c r="Y86" s="275"/>
      <c r="Z86" s="275"/>
      <c r="AA86" s="275"/>
      <c r="AB86" s="275"/>
      <c r="AC86" s="275"/>
      <c r="AD86" s="275"/>
      <c r="AE86" s="276"/>
      <c r="AF86" s="274"/>
      <c r="AG86" s="275"/>
      <c r="AH86" s="275"/>
      <c r="AI86" s="275"/>
      <c r="AJ86" s="276"/>
      <c r="AK86" s="274"/>
      <c r="AL86" s="275"/>
      <c r="AM86" s="275"/>
      <c r="AN86" s="279"/>
    </row>
    <row r="87" spans="1:40" s="5" customFormat="1" ht="15.75" customHeight="1" x14ac:dyDescent="0.2">
      <c r="A87" s="268"/>
      <c r="B87" s="269"/>
      <c r="C87" s="274"/>
      <c r="D87" s="275"/>
      <c r="E87" s="275"/>
      <c r="F87" s="275"/>
      <c r="G87" s="275"/>
      <c r="H87" s="275"/>
      <c r="I87" s="275"/>
      <c r="J87" s="275"/>
      <c r="K87" s="276"/>
      <c r="L87" s="274"/>
      <c r="M87" s="275"/>
      <c r="N87" s="275"/>
      <c r="O87" s="275"/>
      <c r="P87" s="276"/>
      <c r="Q87" s="274"/>
      <c r="R87" s="275"/>
      <c r="S87" s="275"/>
      <c r="T87" s="277"/>
      <c r="U87" s="278"/>
      <c r="V87" s="275"/>
      <c r="W87" s="275"/>
      <c r="X87" s="275"/>
      <c r="Y87" s="275"/>
      <c r="Z87" s="275"/>
      <c r="AA87" s="275"/>
      <c r="AB87" s="275"/>
      <c r="AC87" s="275"/>
      <c r="AD87" s="275"/>
      <c r="AE87" s="276"/>
      <c r="AF87" s="274"/>
      <c r="AG87" s="275"/>
      <c r="AH87" s="275"/>
      <c r="AI87" s="275"/>
      <c r="AJ87" s="276"/>
      <c r="AK87" s="274"/>
      <c r="AL87" s="275"/>
      <c r="AM87" s="275"/>
      <c r="AN87" s="279"/>
    </row>
    <row r="88" spans="1:40" s="5" customFormat="1" ht="15.75" customHeight="1" x14ac:dyDescent="0.2">
      <c r="A88" s="268"/>
      <c r="B88" s="269"/>
      <c r="C88" s="274"/>
      <c r="D88" s="275"/>
      <c r="E88" s="275"/>
      <c r="F88" s="275"/>
      <c r="G88" s="275"/>
      <c r="H88" s="275"/>
      <c r="I88" s="275"/>
      <c r="J88" s="275"/>
      <c r="K88" s="276"/>
      <c r="L88" s="274"/>
      <c r="M88" s="275"/>
      <c r="N88" s="275"/>
      <c r="O88" s="275"/>
      <c r="P88" s="276"/>
      <c r="Q88" s="274"/>
      <c r="R88" s="275"/>
      <c r="S88" s="275"/>
      <c r="T88" s="277"/>
      <c r="U88" s="278"/>
      <c r="V88" s="275"/>
      <c r="W88" s="275"/>
      <c r="X88" s="275"/>
      <c r="Y88" s="275"/>
      <c r="Z88" s="275"/>
      <c r="AA88" s="275"/>
      <c r="AB88" s="275"/>
      <c r="AC88" s="275"/>
      <c r="AD88" s="275"/>
      <c r="AE88" s="276"/>
      <c r="AF88" s="274"/>
      <c r="AG88" s="275"/>
      <c r="AH88" s="275"/>
      <c r="AI88" s="275"/>
      <c r="AJ88" s="276"/>
      <c r="AK88" s="274"/>
      <c r="AL88" s="275"/>
      <c r="AM88" s="275"/>
      <c r="AN88" s="279"/>
    </row>
    <row r="89" spans="1:40" s="5" customFormat="1" ht="15.75" customHeight="1" x14ac:dyDescent="0.2">
      <c r="A89" s="268"/>
      <c r="B89" s="269"/>
      <c r="C89" s="274"/>
      <c r="D89" s="275"/>
      <c r="E89" s="275"/>
      <c r="F89" s="275"/>
      <c r="G89" s="275"/>
      <c r="H89" s="275"/>
      <c r="I89" s="275"/>
      <c r="J89" s="275"/>
      <c r="K89" s="276"/>
      <c r="L89" s="274"/>
      <c r="M89" s="275"/>
      <c r="N89" s="275"/>
      <c r="O89" s="275"/>
      <c r="P89" s="276"/>
      <c r="Q89" s="274"/>
      <c r="R89" s="275"/>
      <c r="S89" s="275"/>
      <c r="T89" s="277"/>
      <c r="U89" s="278"/>
      <c r="V89" s="275"/>
      <c r="W89" s="275"/>
      <c r="X89" s="275"/>
      <c r="Y89" s="275"/>
      <c r="Z89" s="275"/>
      <c r="AA89" s="275"/>
      <c r="AB89" s="275"/>
      <c r="AC89" s="275"/>
      <c r="AD89" s="275"/>
      <c r="AE89" s="276"/>
      <c r="AF89" s="274"/>
      <c r="AG89" s="275"/>
      <c r="AH89" s="275"/>
      <c r="AI89" s="275"/>
      <c r="AJ89" s="276"/>
      <c r="AK89" s="274"/>
      <c r="AL89" s="275"/>
      <c r="AM89" s="275"/>
      <c r="AN89" s="279"/>
    </row>
    <row r="90" spans="1:40" s="5" customFormat="1" ht="15.75" customHeight="1" x14ac:dyDescent="0.2">
      <c r="A90" s="268"/>
      <c r="B90" s="269"/>
      <c r="C90" s="274"/>
      <c r="D90" s="275"/>
      <c r="E90" s="275"/>
      <c r="F90" s="275"/>
      <c r="G90" s="275"/>
      <c r="H90" s="275"/>
      <c r="I90" s="275"/>
      <c r="J90" s="275"/>
      <c r="K90" s="276"/>
      <c r="L90" s="274"/>
      <c r="M90" s="275"/>
      <c r="N90" s="275"/>
      <c r="O90" s="275"/>
      <c r="P90" s="276"/>
      <c r="Q90" s="274"/>
      <c r="R90" s="275"/>
      <c r="S90" s="275"/>
      <c r="T90" s="277"/>
      <c r="U90" s="278"/>
      <c r="V90" s="275"/>
      <c r="W90" s="275"/>
      <c r="X90" s="275"/>
      <c r="Y90" s="275"/>
      <c r="Z90" s="275"/>
      <c r="AA90" s="275"/>
      <c r="AB90" s="275"/>
      <c r="AC90" s="275"/>
      <c r="AD90" s="275"/>
      <c r="AE90" s="276"/>
      <c r="AF90" s="274"/>
      <c r="AG90" s="275"/>
      <c r="AH90" s="275"/>
      <c r="AI90" s="275"/>
      <c r="AJ90" s="276"/>
      <c r="AK90" s="274"/>
      <c r="AL90" s="275"/>
      <c r="AM90" s="275"/>
      <c r="AN90" s="279"/>
    </row>
    <row r="91" spans="1:40" s="5" customFormat="1" ht="15.75" customHeight="1" x14ac:dyDescent="0.2">
      <c r="A91" s="268"/>
      <c r="B91" s="269"/>
      <c r="C91" s="274"/>
      <c r="D91" s="275"/>
      <c r="E91" s="275"/>
      <c r="F91" s="275"/>
      <c r="G91" s="275"/>
      <c r="H91" s="275"/>
      <c r="I91" s="275"/>
      <c r="J91" s="275"/>
      <c r="K91" s="276"/>
      <c r="L91" s="274"/>
      <c r="M91" s="275"/>
      <c r="N91" s="275"/>
      <c r="O91" s="275"/>
      <c r="P91" s="276"/>
      <c r="Q91" s="274"/>
      <c r="R91" s="275"/>
      <c r="S91" s="275"/>
      <c r="T91" s="277"/>
      <c r="U91" s="278"/>
      <c r="V91" s="275"/>
      <c r="W91" s="275"/>
      <c r="X91" s="275"/>
      <c r="Y91" s="275"/>
      <c r="Z91" s="275"/>
      <c r="AA91" s="275"/>
      <c r="AB91" s="275"/>
      <c r="AC91" s="275"/>
      <c r="AD91" s="275"/>
      <c r="AE91" s="276"/>
      <c r="AF91" s="274"/>
      <c r="AG91" s="275"/>
      <c r="AH91" s="275"/>
      <c r="AI91" s="275"/>
      <c r="AJ91" s="276"/>
      <c r="AK91" s="274"/>
      <c r="AL91" s="275"/>
      <c r="AM91" s="275"/>
      <c r="AN91" s="279"/>
    </row>
    <row r="92" spans="1:40" s="5" customFormat="1" ht="15.75" customHeight="1" x14ac:dyDescent="0.2">
      <c r="A92" s="268"/>
      <c r="B92" s="269"/>
      <c r="C92" s="274"/>
      <c r="D92" s="275"/>
      <c r="E92" s="275"/>
      <c r="F92" s="275"/>
      <c r="G92" s="275"/>
      <c r="H92" s="275"/>
      <c r="I92" s="275"/>
      <c r="J92" s="275"/>
      <c r="K92" s="276"/>
      <c r="L92" s="274"/>
      <c r="M92" s="275"/>
      <c r="N92" s="275"/>
      <c r="O92" s="275"/>
      <c r="P92" s="276"/>
      <c r="Q92" s="274"/>
      <c r="R92" s="275"/>
      <c r="S92" s="275"/>
      <c r="T92" s="277"/>
      <c r="U92" s="278"/>
      <c r="V92" s="275"/>
      <c r="W92" s="275"/>
      <c r="X92" s="275"/>
      <c r="Y92" s="275"/>
      <c r="Z92" s="275"/>
      <c r="AA92" s="275"/>
      <c r="AB92" s="275"/>
      <c r="AC92" s="275"/>
      <c r="AD92" s="275"/>
      <c r="AE92" s="276"/>
      <c r="AF92" s="274"/>
      <c r="AG92" s="275"/>
      <c r="AH92" s="275"/>
      <c r="AI92" s="275"/>
      <c r="AJ92" s="276"/>
      <c r="AK92" s="274"/>
      <c r="AL92" s="275"/>
      <c r="AM92" s="275"/>
      <c r="AN92" s="279"/>
    </row>
    <row r="93" spans="1:40" s="5" customFormat="1" ht="15.75" customHeight="1" x14ac:dyDescent="0.2">
      <c r="A93" s="268"/>
      <c r="B93" s="269"/>
      <c r="C93" s="274"/>
      <c r="D93" s="275"/>
      <c r="E93" s="275"/>
      <c r="F93" s="275"/>
      <c r="G93" s="275"/>
      <c r="H93" s="275"/>
      <c r="I93" s="275"/>
      <c r="J93" s="275"/>
      <c r="K93" s="276"/>
      <c r="L93" s="274"/>
      <c r="M93" s="275"/>
      <c r="N93" s="275"/>
      <c r="O93" s="275"/>
      <c r="P93" s="276"/>
      <c r="Q93" s="274"/>
      <c r="R93" s="275"/>
      <c r="S93" s="275"/>
      <c r="T93" s="277"/>
      <c r="U93" s="278"/>
      <c r="V93" s="275"/>
      <c r="W93" s="275"/>
      <c r="X93" s="275"/>
      <c r="Y93" s="275"/>
      <c r="Z93" s="275"/>
      <c r="AA93" s="275"/>
      <c r="AB93" s="275"/>
      <c r="AC93" s="275"/>
      <c r="AD93" s="275"/>
      <c r="AE93" s="276"/>
      <c r="AF93" s="274"/>
      <c r="AG93" s="275"/>
      <c r="AH93" s="275"/>
      <c r="AI93" s="275"/>
      <c r="AJ93" s="276"/>
      <c r="AK93" s="274"/>
      <c r="AL93" s="275"/>
      <c r="AM93" s="275"/>
      <c r="AN93" s="279"/>
    </row>
    <row r="94" spans="1:40" s="5" customFormat="1" ht="15.75" customHeight="1" x14ac:dyDescent="0.2">
      <c r="A94" s="268"/>
      <c r="B94" s="269"/>
      <c r="C94" s="274"/>
      <c r="D94" s="275"/>
      <c r="E94" s="275"/>
      <c r="F94" s="275"/>
      <c r="G94" s="275"/>
      <c r="H94" s="275"/>
      <c r="I94" s="275"/>
      <c r="J94" s="275"/>
      <c r="K94" s="276"/>
      <c r="L94" s="274"/>
      <c r="M94" s="275"/>
      <c r="N94" s="275"/>
      <c r="O94" s="275"/>
      <c r="P94" s="276"/>
      <c r="Q94" s="274"/>
      <c r="R94" s="275"/>
      <c r="S94" s="275"/>
      <c r="T94" s="277"/>
      <c r="U94" s="278"/>
      <c r="V94" s="275"/>
      <c r="W94" s="275"/>
      <c r="X94" s="275"/>
      <c r="Y94" s="275"/>
      <c r="Z94" s="275"/>
      <c r="AA94" s="275"/>
      <c r="AB94" s="275"/>
      <c r="AC94" s="275"/>
      <c r="AD94" s="275"/>
      <c r="AE94" s="276"/>
      <c r="AF94" s="274"/>
      <c r="AG94" s="275"/>
      <c r="AH94" s="275"/>
      <c r="AI94" s="275"/>
      <c r="AJ94" s="276"/>
      <c r="AK94" s="274"/>
      <c r="AL94" s="275"/>
      <c r="AM94" s="275"/>
      <c r="AN94" s="279"/>
    </row>
    <row r="95" spans="1:40" s="5" customFormat="1" ht="15.75" customHeight="1" x14ac:dyDescent="0.2">
      <c r="A95" s="268"/>
      <c r="B95" s="269"/>
      <c r="C95" s="274"/>
      <c r="D95" s="275"/>
      <c r="E95" s="275"/>
      <c r="F95" s="275"/>
      <c r="G95" s="275"/>
      <c r="H95" s="275"/>
      <c r="I95" s="275"/>
      <c r="J95" s="275"/>
      <c r="K95" s="276"/>
      <c r="L95" s="274"/>
      <c r="M95" s="275"/>
      <c r="N95" s="275"/>
      <c r="O95" s="275"/>
      <c r="P95" s="276"/>
      <c r="Q95" s="274"/>
      <c r="R95" s="275"/>
      <c r="S95" s="275"/>
      <c r="T95" s="277"/>
      <c r="U95" s="278"/>
      <c r="V95" s="275"/>
      <c r="W95" s="275"/>
      <c r="X95" s="275"/>
      <c r="Y95" s="275"/>
      <c r="Z95" s="275"/>
      <c r="AA95" s="275"/>
      <c r="AB95" s="275"/>
      <c r="AC95" s="275"/>
      <c r="AD95" s="275"/>
      <c r="AE95" s="276"/>
      <c r="AF95" s="274"/>
      <c r="AG95" s="275"/>
      <c r="AH95" s="275"/>
      <c r="AI95" s="275"/>
      <c r="AJ95" s="276"/>
      <c r="AK95" s="274"/>
      <c r="AL95" s="275"/>
      <c r="AM95" s="275"/>
      <c r="AN95" s="279"/>
    </row>
    <row r="96" spans="1:40" s="5" customFormat="1" ht="15.75" customHeight="1" x14ac:dyDescent="0.2">
      <c r="A96" s="268"/>
      <c r="B96" s="269"/>
      <c r="C96" s="274"/>
      <c r="D96" s="275"/>
      <c r="E96" s="275"/>
      <c r="F96" s="275"/>
      <c r="G96" s="275"/>
      <c r="H96" s="275"/>
      <c r="I96" s="275"/>
      <c r="J96" s="275"/>
      <c r="K96" s="276"/>
      <c r="L96" s="274"/>
      <c r="M96" s="275"/>
      <c r="N96" s="275"/>
      <c r="O96" s="275"/>
      <c r="P96" s="276"/>
      <c r="Q96" s="274"/>
      <c r="R96" s="275"/>
      <c r="S96" s="275"/>
      <c r="T96" s="277"/>
      <c r="U96" s="278"/>
      <c r="V96" s="275"/>
      <c r="W96" s="275"/>
      <c r="X96" s="275"/>
      <c r="Y96" s="275"/>
      <c r="Z96" s="275"/>
      <c r="AA96" s="275"/>
      <c r="AB96" s="275"/>
      <c r="AC96" s="275"/>
      <c r="AD96" s="275"/>
      <c r="AE96" s="276"/>
      <c r="AF96" s="274"/>
      <c r="AG96" s="275"/>
      <c r="AH96" s="275"/>
      <c r="AI96" s="275"/>
      <c r="AJ96" s="276"/>
      <c r="AK96" s="274"/>
      <c r="AL96" s="275"/>
      <c r="AM96" s="275"/>
      <c r="AN96" s="279"/>
    </row>
    <row r="97" spans="1:50" s="5" customFormat="1" ht="15.75" customHeight="1" x14ac:dyDescent="0.2">
      <c r="A97" s="268"/>
      <c r="B97" s="269"/>
      <c r="C97" s="274"/>
      <c r="D97" s="275"/>
      <c r="E97" s="275"/>
      <c r="F97" s="275"/>
      <c r="G97" s="275"/>
      <c r="H97" s="275"/>
      <c r="I97" s="275"/>
      <c r="J97" s="275"/>
      <c r="K97" s="276"/>
      <c r="L97" s="274"/>
      <c r="M97" s="275"/>
      <c r="N97" s="275"/>
      <c r="O97" s="275"/>
      <c r="P97" s="276"/>
      <c r="Q97" s="274"/>
      <c r="R97" s="275"/>
      <c r="S97" s="275"/>
      <c r="T97" s="277"/>
      <c r="U97" s="278"/>
      <c r="V97" s="275"/>
      <c r="W97" s="275"/>
      <c r="X97" s="275"/>
      <c r="Y97" s="275"/>
      <c r="Z97" s="275"/>
      <c r="AA97" s="275"/>
      <c r="AB97" s="275"/>
      <c r="AC97" s="275"/>
      <c r="AD97" s="275"/>
      <c r="AE97" s="276"/>
      <c r="AF97" s="274"/>
      <c r="AG97" s="275"/>
      <c r="AH97" s="275"/>
      <c r="AI97" s="275"/>
      <c r="AJ97" s="276"/>
      <c r="AK97" s="274"/>
      <c r="AL97" s="275"/>
      <c r="AM97" s="275"/>
      <c r="AN97" s="279"/>
    </row>
    <row r="98" spans="1:50" s="5" customFormat="1" ht="15.75" customHeight="1" x14ac:dyDescent="0.2">
      <c r="A98" s="268"/>
      <c r="B98" s="269"/>
      <c r="C98" s="274"/>
      <c r="D98" s="275"/>
      <c r="E98" s="275"/>
      <c r="F98" s="275"/>
      <c r="G98" s="275"/>
      <c r="H98" s="275"/>
      <c r="I98" s="275"/>
      <c r="J98" s="275"/>
      <c r="K98" s="276"/>
      <c r="L98" s="274"/>
      <c r="M98" s="275"/>
      <c r="N98" s="275"/>
      <c r="O98" s="275"/>
      <c r="P98" s="276"/>
      <c r="Q98" s="274"/>
      <c r="R98" s="275"/>
      <c r="S98" s="275"/>
      <c r="T98" s="277"/>
      <c r="U98" s="278"/>
      <c r="V98" s="275"/>
      <c r="W98" s="275"/>
      <c r="X98" s="275"/>
      <c r="Y98" s="275"/>
      <c r="Z98" s="275"/>
      <c r="AA98" s="275"/>
      <c r="AB98" s="275"/>
      <c r="AC98" s="275"/>
      <c r="AD98" s="275"/>
      <c r="AE98" s="276"/>
      <c r="AF98" s="274"/>
      <c r="AG98" s="275"/>
      <c r="AH98" s="275"/>
      <c r="AI98" s="275"/>
      <c r="AJ98" s="276"/>
      <c r="AK98" s="274"/>
      <c r="AL98" s="275"/>
      <c r="AM98" s="275"/>
      <c r="AN98" s="279"/>
    </row>
    <row r="99" spans="1:50" s="5" customFormat="1" ht="15.75" customHeight="1" x14ac:dyDescent="0.2">
      <c r="A99" s="268"/>
      <c r="B99" s="269"/>
      <c r="C99" s="274"/>
      <c r="D99" s="275"/>
      <c r="E99" s="275"/>
      <c r="F99" s="275"/>
      <c r="G99" s="275"/>
      <c r="H99" s="275"/>
      <c r="I99" s="275"/>
      <c r="J99" s="275"/>
      <c r="K99" s="276"/>
      <c r="L99" s="274"/>
      <c r="M99" s="275"/>
      <c r="N99" s="275"/>
      <c r="O99" s="275"/>
      <c r="P99" s="276"/>
      <c r="Q99" s="274"/>
      <c r="R99" s="275"/>
      <c r="S99" s="275"/>
      <c r="T99" s="277"/>
      <c r="U99" s="278"/>
      <c r="V99" s="275"/>
      <c r="W99" s="275"/>
      <c r="X99" s="275"/>
      <c r="Y99" s="275"/>
      <c r="Z99" s="275"/>
      <c r="AA99" s="275"/>
      <c r="AB99" s="275"/>
      <c r="AC99" s="275"/>
      <c r="AD99" s="275"/>
      <c r="AE99" s="276"/>
      <c r="AF99" s="274"/>
      <c r="AG99" s="275"/>
      <c r="AH99" s="275"/>
      <c r="AI99" s="275"/>
      <c r="AJ99" s="276"/>
      <c r="AK99" s="274"/>
      <c r="AL99" s="275"/>
      <c r="AM99" s="275"/>
      <c r="AN99" s="279"/>
    </row>
    <row r="100" spans="1:50" s="5" customFormat="1" ht="15.75" customHeight="1" x14ac:dyDescent="0.2">
      <c r="A100" s="268"/>
      <c r="B100" s="269"/>
      <c r="C100" s="274"/>
      <c r="D100" s="275"/>
      <c r="E100" s="275"/>
      <c r="F100" s="275"/>
      <c r="G100" s="275"/>
      <c r="H100" s="275"/>
      <c r="I100" s="275"/>
      <c r="J100" s="275"/>
      <c r="K100" s="276"/>
      <c r="L100" s="274"/>
      <c r="M100" s="275"/>
      <c r="N100" s="275"/>
      <c r="O100" s="275"/>
      <c r="P100" s="276"/>
      <c r="Q100" s="274"/>
      <c r="R100" s="275"/>
      <c r="S100" s="275"/>
      <c r="T100" s="277"/>
      <c r="U100" s="278"/>
      <c r="V100" s="275"/>
      <c r="W100" s="275"/>
      <c r="X100" s="275"/>
      <c r="Y100" s="275"/>
      <c r="Z100" s="275"/>
      <c r="AA100" s="275"/>
      <c r="AB100" s="275"/>
      <c r="AC100" s="275"/>
      <c r="AD100" s="275"/>
      <c r="AE100" s="276"/>
      <c r="AF100" s="274"/>
      <c r="AG100" s="275"/>
      <c r="AH100" s="275"/>
      <c r="AI100" s="275"/>
      <c r="AJ100" s="276"/>
      <c r="AK100" s="274"/>
      <c r="AL100" s="275"/>
      <c r="AM100" s="275"/>
      <c r="AN100" s="279"/>
    </row>
    <row r="101" spans="1:50" s="5" customFormat="1" ht="15.75" customHeight="1" x14ac:dyDescent="0.2">
      <c r="A101" s="268"/>
      <c r="B101" s="269"/>
      <c r="C101" s="274"/>
      <c r="D101" s="275"/>
      <c r="E101" s="275"/>
      <c r="F101" s="275"/>
      <c r="G101" s="275"/>
      <c r="H101" s="275"/>
      <c r="I101" s="275"/>
      <c r="J101" s="275"/>
      <c r="K101" s="276"/>
      <c r="L101" s="274"/>
      <c r="M101" s="275"/>
      <c r="N101" s="275"/>
      <c r="O101" s="275"/>
      <c r="P101" s="276"/>
      <c r="Q101" s="274"/>
      <c r="R101" s="275"/>
      <c r="S101" s="275"/>
      <c r="T101" s="277"/>
      <c r="U101" s="278"/>
      <c r="V101" s="275"/>
      <c r="W101" s="275"/>
      <c r="X101" s="275"/>
      <c r="Y101" s="275"/>
      <c r="Z101" s="275"/>
      <c r="AA101" s="275"/>
      <c r="AB101" s="275"/>
      <c r="AC101" s="275"/>
      <c r="AD101" s="275"/>
      <c r="AE101" s="276"/>
      <c r="AF101" s="274"/>
      <c r="AG101" s="275"/>
      <c r="AH101" s="275"/>
      <c r="AI101" s="275"/>
      <c r="AJ101" s="276"/>
      <c r="AK101" s="274"/>
      <c r="AL101" s="275"/>
      <c r="AM101" s="275"/>
      <c r="AN101" s="279"/>
    </row>
    <row r="102" spans="1:50" s="5" customFormat="1" ht="15.75" customHeight="1" x14ac:dyDescent="0.2">
      <c r="A102" s="268"/>
      <c r="B102" s="269"/>
      <c r="C102" s="274"/>
      <c r="D102" s="275"/>
      <c r="E102" s="275"/>
      <c r="F102" s="275"/>
      <c r="G102" s="275"/>
      <c r="H102" s="275"/>
      <c r="I102" s="275"/>
      <c r="J102" s="275"/>
      <c r="K102" s="276"/>
      <c r="L102" s="274"/>
      <c r="M102" s="275"/>
      <c r="N102" s="275"/>
      <c r="O102" s="275"/>
      <c r="P102" s="276"/>
      <c r="Q102" s="274"/>
      <c r="R102" s="275"/>
      <c r="S102" s="275"/>
      <c r="T102" s="277"/>
      <c r="U102" s="278"/>
      <c r="V102" s="275"/>
      <c r="W102" s="275"/>
      <c r="X102" s="275"/>
      <c r="Y102" s="275"/>
      <c r="Z102" s="275"/>
      <c r="AA102" s="275"/>
      <c r="AB102" s="275"/>
      <c r="AC102" s="275"/>
      <c r="AD102" s="275"/>
      <c r="AE102" s="276"/>
      <c r="AF102" s="274"/>
      <c r="AG102" s="275"/>
      <c r="AH102" s="275"/>
      <c r="AI102" s="275"/>
      <c r="AJ102" s="276"/>
      <c r="AK102" s="274"/>
      <c r="AL102" s="275"/>
      <c r="AM102" s="275"/>
      <c r="AN102" s="279"/>
    </row>
    <row r="103" spans="1:50" s="5" customFormat="1" ht="15.75" customHeight="1" x14ac:dyDescent="0.2">
      <c r="A103" s="268"/>
      <c r="B103" s="269"/>
      <c r="C103" s="274"/>
      <c r="D103" s="275"/>
      <c r="E103" s="275"/>
      <c r="F103" s="275"/>
      <c r="G103" s="275"/>
      <c r="H103" s="275"/>
      <c r="I103" s="275"/>
      <c r="J103" s="275"/>
      <c r="K103" s="276"/>
      <c r="L103" s="274"/>
      <c r="M103" s="275"/>
      <c r="N103" s="275"/>
      <c r="O103" s="275"/>
      <c r="P103" s="276"/>
      <c r="Q103" s="274"/>
      <c r="R103" s="275"/>
      <c r="S103" s="275"/>
      <c r="T103" s="277"/>
      <c r="U103" s="278"/>
      <c r="V103" s="275"/>
      <c r="W103" s="275"/>
      <c r="X103" s="275"/>
      <c r="Y103" s="275"/>
      <c r="Z103" s="275"/>
      <c r="AA103" s="275"/>
      <c r="AB103" s="275"/>
      <c r="AC103" s="275"/>
      <c r="AD103" s="275"/>
      <c r="AE103" s="276"/>
      <c r="AF103" s="274"/>
      <c r="AG103" s="275"/>
      <c r="AH103" s="275"/>
      <c r="AI103" s="275"/>
      <c r="AJ103" s="276"/>
      <c r="AK103" s="274"/>
      <c r="AL103" s="275"/>
      <c r="AM103" s="275"/>
      <c r="AN103" s="279"/>
    </row>
    <row r="104" spans="1:50" s="5" customFormat="1" ht="15.75" customHeight="1" x14ac:dyDescent="0.2">
      <c r="A104" s="268"/>
      <c r="B104" s="269"/>
      <c r="C104" s="274"/>
      <c r="D104" s="275"/>
      <c r="E104" s="275"/>
      <c r="F104" s="275"/>
      <c r="G104" s="275"/>
      <c r="H104" s="275"/>
      <c r="I104" s="275"/>
      <c r="J104" s="275"/>
      <c r="K104" s="276"/>
      <c r="L104" s="274"/>
      <c r="M104" s="275"/>
      <c r="N104" s="275"/>
      <c r="O104" s="275"/>
      <c r="P104" s="276"/>
      <c r="Q104" s="274"/>
      <c r="R104" s="275"/>
      <c r="S104" s="275"/>
      <c r="T104" s="277"/>
      <c r="U104" s="278"/>
      <c r="V104" s="275"/>
      <c r="W104" s="275"/>
      <c r="X104" s="275"/>
      <c r="Y104" s="275"/>
      <c r="Z104" s="275"/>
      <c r="AA104" s="275"/>
      <c r="AB104" s="275"/>
      <c r="AC104" s="275"/>
      <c r="AD104" s="275"/>
      <c r="AE104" s="276"/>
      <c r="AF104" s="274"/>
      <c r="AG104" s="275"/>
      <c r="AH104" s="275"/>
      <c r="AI104" s="275"/>
      <c r="AJ104" s="276"/>
      <c r="AK104" s="274"/>
      <c r="AL104" s="275"/>
      <c r="AM104" s="275"/>
      <c r="AN104" s="279"/>
      <c r="AO104" s="5">
        <f t="shared" si="15"/>
        <v>0</v>
      </c>
    </row>
    <row r="105" spans="1:50" s="5" customFormat="1" ht="15.75" customHeight="1" x14ac:dyDescent="0.2">
      <c r="A105" s="268"/>
      <c r="B105" s="269"/>
      <c r="C105" s="274"/>
      <c r="D105" s="275"/>
      <c r="E105" s="275"/>
      <c r="F105" s="275"/>
      <c r="G105" s="275"/>
      <c r="H105" s="275"/>
      <c r="I105" s="275"/>
      <c r="J105" s="275"/>
      <c r="K105" s="276"/>
      <c r="L105" s="274"/>
      <c r="M105" s="275"/>
      <c r="N105" s="275"/>
      <c r="O105" s="275"/>
      <c r="P105" s="276"/>
      <c r="Q105" s="274"/>
      <c r="R105" s="275"/>
      <c r="S105" s="275"/>
      <c r="T105" s="277"/>
      <c r="U105" s="278"/>
      <c r="V105" s="275"/>
      <c r="W105" s="275"/>
      <c r="X105" s="275"/>
      <c r="Y105" s="275"/>
      <c r="Z105" s="275"/>
      <c r="AA105" s="275"/>
      <c r="AB105" s="275"/>
      <c r="AC105" s="275"/>
      <c r="AD105" s="275"/>
      <c r="AE105" s="276"/>
      <c r="AF105" s="274"/>
      <c r="AG105" s="275"/>
      <c r="AH105" s="275"/>
      <c r="AI105" s="275"/>
      <c r="AJ105" s="276"/>
      <c r="AK105" s="274"/>
      <c r="AL105" s="275"/>
      <c r="AM105" s="275"/>
      <c r="AN105" s="279"/>
      <c r="AO105" s="5">
        <f t="shared" si="15"/>
        <v>0</v>
      </c>
    </row>
    <row r="106" spans="1:50" s="5" customFormat="1" ht="15.75" customHeight="1" x14ac:dyDescent="0.2">
      <c r="A106" s="268"/>
      <c r="B106" s="269"/>
      <c r="C106" s="274"/>
      <c r="D106" s="275"/>
      <c r="E106" s="275"/>
      <c r="F106" s="275"/>
      <c r="G106" s="275"/>
      <c r="H106" s="275"/>
      <c r="I106" s="275"/>
      <c r="J106" s="275"/>
      <c r="K106" s="276"/>
      <c r="L106" s="274"/>
      <c r="M106" s="275"/>
      <c r="N106" s="275"/>
      <c r="O106" s="275"/>
      <c r="P106" s="276"/>
      <c r="Q106" s="274"/>
      <c r="R106" s="275"/>
      <c r="S106" s="275"/>
      <c r="T106" s="277"/>
      <c r="U106" s="278"/>
      <c r="V106" s="275"/>
      <c r="W106" s="275"/>
      <c r="X106" s="275"/>
      <c r="Y106" s="275"/>
      <c r="Z106" s="275"/>
      <c r="AA106" s="275"/>
      <c r="AB106" s="275"/>
      <c r="AC106" s="275"/>
      <c r="AD106" s="275"/>
      <c r="AE106" s="276"/>
      <c r="AF106" s="274"/>
      <c r="AG106" s="275"/>
      <c r="AH106" s="275"/>
      <c r="AI106" s="275"/>
      <c r="AJ106" s="276"/>
      <c r="AK106" s="274"/>
      <c r="AL106" s="275"/>
      <c r="AM106" s="275"/>
      <c r="AN106" s="279"/>
      <c r="AO106" s="5">
        <f t="shared" si="15"/>
        <v>0</v>
      </c>
    </row>
    <row r="107" spans="1:50" s="5" customFormat="1" ht="15.75" customHeight="1" thickBot="1" x14ac:dyDescent="0.25">
      <c r="A107" s="270"/>
      <c r="B107" s="271"/>
      <c r="C107" s="1029"/>
      <c r="D107" s="1030"/>
      <c r="E107" s="1030"/>
      <c r="F107" s="1030"/>
      <c r="G107" s="1030"/>
      <c r="H107" s="1030"/>
      <c r="I107" s="1030"/>
      <c r="J107" s="1030"/>
      <c r="K107" s="1031"/>
      <c r="L107" s="1029"/>
      <c r="M107" s="1030"/>
      <c r="N107" s="1030"/>
      <c r="O107" s="1030"/>
      <c r="P107" s="1031"/>
      <c r="Q107" s="1029"/>
      <c r="R107" s="1030"/>
      <c r="S107" s="1030"/>
      <c r="T107" s="1032"/>
      <c r="U107" s="1033"/>
      <c r="V107" s="1030"/>
      <c r="W107" s="1030"/>
      <c r="X107" s="1030"/>
      <c r="Y107" s="1030"/>
      <c r="Z107" s="1030"/>
      <c r="AA107" s="1030"/>
      <c r="AB107" s="1030"/>
      <c r="AC107" s="1030"/>
      <c r="AD107" s="1030"/>
      <c r="AE107" s="1031"/>
      <c r="AF107" s="1029"/>
      <c r="AG107" s="1030"/>
      <c r="AH107" s="1030"/>
      <c r="AI107" s="1030"/>
      <c r="AJ107" s="1031"/>
      <c r="AK107" s="1029"/>
      <c r="AL107" s="1030"/>
      <c r="AM107" s="1030"/>
      <c r="AN107" s="1034"/>
      <c r="AO107" s="5">
        <f t="shared" si="15"/>
        <v>0</v>
      </c>
    </row>
    <row r="108" spans="1:50" s="5" customFormat="1" thickTop="1" thickBot="1" x14ac:dyDescent="0.25">
      <c r="A108" s="1035" t="str">
        <f>Sprachen!L170</f>
        <v>Overall evaluation by organization</v>
      </c>
      <c r="B108" s="1036"/>
      <c r="C108" s="1037"/>
      <c r="D108" s="1037"/>
      <c r="E108" s="1037"/>
      <c r="F108" s="1037"/>
      <c r="G108" s="1037"/>
      <c r="H108" s="1037"/>
      <c r="I108" s="1037"/>
      <c r="J108" s="1037"/>
      <c r="K108" s="1037"/>
      <c r="L108" s="1037"/>
      <c r="M108" s="1037"/>
      <c r="N108" s="1037"/>
      <c r="O108" s="1037"/>
      <c r="P108" s="1037"/>
      <c r="Q108" s="1037"/>
      <c r="R108" s="1037"/>
      <c r="S108" s="1037"/>
      <c r="T108" s="1037"/>
      <c r="U108" s="1037"/>
      <c r="V108" s="1037"/>
      <c r="W108" s="1037"/>
      <c r="X108" s="1037"/>
      <c r="Y108" s="1037"/>
      <c r="Z108" s="1037"/>
      <c r="AA108" s="1037"/>
      <c r="AB108" s="1037"/>
      <c r="AC108" s="1037"/>
      <c r="AD108" s="1037"/>
      <c r="AE108" s="1037"/>
      <c r="AF108" s="1037"/>
      <c r="AG108" s="1037"/>
      <c r="AH108" s="1037"/>
      <c r="AI108" s="1037"/>
      <c r="AJ108" s="1037"/>
      <c r="AK108" s="1037"/>
      <c r="AL108" s="1037"/>
      <c r="AM108" s="1037"/>
      <c r="AN108" s="1038"/>
    </row>
    <row r="109" spans="1:50" ht="87" customHeight="1" thickTop="1" thickBot="1" x14ac:dyDescent="0.25">
      <c r="A109" s="1039" t="str">
        <f>Sprachen!L233</f>
        <v>Deliverable category</v>
      </c>
      <c r="B109" s="1040"/>
      <c r="C109" s="1040"/>
      <c r="D109" s="1040"/>
      <c r="E109" s="1040"/>
      <c r="F109" s="1040"/>
      <c r="G109" s="1040"/>
      <c r="H109" s="1040"/>
      <c r="I109" s="1040"/>
      <c r="J109" s="1040"/>
      <c r="K109" s="1040"/>
      <c r="L109" s="1041"/>
      <c r="M109" s="1042" t="str">
        <f>Sprachen!L366</f>
        <v>Submission required</v>
      </c>
      <c r="N109" s="1042"/>
      <c r="O109" s="1043" t="str">
        <f>Sprachen!L43</f>
        <v>Requirements fully met</v>
      </c>
      <c r="P109" s="1043"/>
      <c r="Q109" s="1043" t="str">
        <f>Sprachen!L42</f>
        <v>Requirements not fully met</v>
      </c>
      <c r="R109" s="1043"/>
      <c r="S109" s="1042" t="str">
        <f>Sprachen!L268</f>
        <v>PPA procedure towards customer closed</v>
      </c>
      <c r="T109" s="1042"/>
      <c r="U109" s="1042"/>
      <c r="V109" s="1042" t="str">
        <f>Sprachen!L25</f>
        <v>Updated PPA documentation required</v>
      </c>
      <c r="W109" s="1042"/>
      <c r="X109" s="1042"/>
      <c r="Y109" s="1042" t="str">
        <f>Sprachen!L238</f>
        <v>New PPA procedure required</v>
      </c>
      <c r="Z109" s="1042"/>
      <c r="AA109" s="1042"/>
      <c r="AB109" s="1044" t="str">
        <f>Sprachen!L302</f>
        <v>Risk assessment</v>
      </c>
      <c r="AC109" s="1044"/>
      <c r="AD109" s="1044"/>
      <c r="AE109" s="1044"/>
      <c r="AF109" s="1044"/>
      <c r="AG109" s="1044"/>
      <c r="AH109" s="1044"/>
      <c r="AI109" s="1044"/>
      <c r="AJ109" s="1044"/>
      <c r="AK109" s="1044" t="str">
        <f>Sprachen!L361</f>
        <v>Version / Date</v>
      </c>
      <c r="AL109" s="1044"/>
      <c r="AM109" s="1044"/>
      <c r="AN109" s="1044"/>
      <c r="AO109" s="45" t="s">
        <v>955</v>
      </c>
      <c r="AP109" s="45" t="s">
        <v>956</v>
      </c>
      <c r="AQ109" s="45" t="s">
        <v>957</v>
      </c>
      <c r="AR109" s="45" t="s">
        <v>958</v>
      </c>
    </row>
    <row r="110" spans="1:50" ht="24.95" customHeight="1" thickBot="1" x14ac:dyDescent="0.25">
      <c r="A110" s="1055" t="str">
        <f>Sprachen!L31</f>
        <v>PPA cover sheet / PPA evaluation / Self-Assessment</v>
      </c>
      <c r="B110" s="1056"/>
      <c r="C110" s="1057"/>
      <c r="D110" s="1057"/>
      <c r="E110" s="1057"/>
      <c r="F110" s="1057"/>
      <c r="G110" s="1057"/>
      <c r="H110" s="1057"/>
      <c r="I110" s="1057"/>
      <c r="J110" s="1057"/>
      <c r="K110" s="1057"/>
      <c r="L110" s="1057"/>
      <c r="M110" s="1052" t="str">
        <f>IF(AO110="J",Sprachen!$L$4,"")</f>
        <v>Yes</v>
      </c>
      <c r="N110" s="1052"/>
      <c r="O110" s="1052" t="str">
        <f>IF(AP110="J","X","")</f>
        <v/>
      </c>
      <c r="P110" s="1052"/>
      <c r="Q110" s="1052"/>
      <c r="R110" s="1052"/>
      <c r="S110" s="1045"/>
      <c r="T110" s="1045"/>
      <c r="U110" s="1045"/>
      <c r="V110" s="1045"/>
      <c r="W110" s="1045"/>
      <c r="X110" s="1045"/>
      <c r="Y110" s="1045"/>
      <c r="Z110" s="1045"/>
      <c r="AA110" s="1045"/>
      <c r="AB110" s="1046"/>
      <c r="AC110" s="1046"/>
      <c r="AD110" s="1046"/>
      <c r="AE110" s="1046"/>
      <c r="AF110" s="1046"/>
      <c r="AG110" s="1046"/>
      <c r="AH110" s="1046"/>
      <c r="AI110" s="1046"/>
      <c r="AJ110" s="1046"/>
      <c r="AK110" s="1047"/>
      <c r="AL110" s="1047"/>
      <c r="AM110" s="1047"/>
      <c r="AN110" s="1048"/>
      <c r="AO110" s="45" t="str">
        <f>IFERROR(VLOOKUP("J",AO15:AO16,1,FALSE),"N")</f>
        <v>J</v>
      </c>
      <c r="AP110" s="45" t="str">
        <f>IF(AU15="X","J","")</f>
        <v/>
      </c>
      <c r="AQ110" s="45" t="str">
        <f>IF(AV15="X","J","")</f>
        <v/>
      </c>
      <c r="AR110" s="45" t="b">
        <f>IF(AT15="X",TRUE,"")</f>
        <v>1</v>
      </c>
      <c r="AX110" s="38"/>
    </row>
    <row r="111" spans="1:50" ht="24.95" customHeight="1" thickBot="1" x14ac:dyDescent="0.25">
      <c r="A111" s="1049" t="str">
        <f>Sprachen!L227</f>
        <v>Deliverables of product</v>
      </c>
      <c r="B111" s="1050"/>
      <c r="C111" s="1051"/>
      <c r="D111" s="1051"/>
      <c r="E111" s="1051"/>
      <c r="F111" s="1051"/>
      <c r="G111" s="1051"/>
      <c r="H111" s="1051"/>
      <c r="I111" s="1051"/>
      <c r="J111" s="1051"/>
      <c r="K111" s="1051"/>
      <c r="L111" s="1051"/>
      <c r="M111" s="1052" t="str">
        <f>IF(AO111="J",Sprachen!$L$4,"")</f>
        <v/>
      </c>
      <c r="N111" s="1052"/>
      <c r="O111" s="1053" t="str">
        <f>IF(M111=Sprachen!$L$4,IF(AP111="J","X",""),"")</f>
        <v/>
      </c>
      <c r="P111" s="1054"/>
      <c r="Q111" s="1053" t="str">
        <f>IF(AQ111=TRUE,"X","")</f>
        <v/>
      </c>
      <c r="R111" s="1054"/>
      <c r="S111" s="1045"/>
      <c r="T111" s="1045"/>
      <c r="U111" s="1045"/>
      <c r="V111" s="1045"/>
      <c r="W111" s="1045"/>
      <c r="X111" s="1045"/>
      <c r="Y111" s="1045"/>
      <c r="Z111" s="1045"/>
      <c r="AA111" s="1045"/>
      <c r="AB111" s="1046"/>
      <c r="AC111" s="1046"/>
      <c r="AD111" s="1046"/>
      <c r="AE111" s="1046"/>
      <c r="AF111" s="1046"/>
      <c r="AG111" s="1046"/>
      <c r="AH111" s="1046"/>
      <c r="AI111" s="1046"/>
      <c r="AJ111" s="1046"/>
      <c r="AK111" s="1047"/>
      <c r="AL111" s="1047"/>
      <c r="AM111" s="1047"/>
      <c r="AN111" s="1048"/>
      <c r="AO111" s="45" t="str">
        <f>IF(OR(IFERROR(VLOOKUP("J",AO19:AO23,1,FALSE),"N")="J",IFERROR(VLOOKUP("J",AO29:AO41,1,FALSE),"N")="J")=TRUE,"J","N")</f>
        <v>N</v>
      </c>
      <c r="AP111" s="45" t="str">
        <f>IF(AND(AU19="X",AU29="X")=TRUE,"J","")</f>
        <v>J</v>
      </c>
      <c r="AQ111" s="45" t="b">
        <f>OR(AV19="X",AV29="X")</f>
        <v>0</v>
      </c>
      <c r="AR111" s="45" t="b">
        <f>OR(AT19="X",AT29="X")</f>
        <v>0</v>
      </c>
    </row>
    <row r="112" spans="1:50" ht="24.95" customHeight="1" thickBot="1" x14ac:dyDescent="0.25">
      <c r="A112" s="1049" t="str">
        <f>Sprachen!L225</f>
        <v>Deliverables of production process</v>
      </c>
      <c r="B112" s="1050"/>
      <c r="C112" s="1051"/>
      <c r="D112" s="1051"/>
      <c r="E112" s="1051"/>
      <c r="F112" s="1051"/>
      <c r="G112" s="1051"/>
      <c r="H112" s="1051"/>
      <c r="I112" s="1051"/>
      <c r="J112" s="1051"/>
      <c r="K112" s="1051"/>
      <c r="L112" s="1051"/>
      <c r="M112" s="1052" t="str">
        <f>IF(AO112="J",Sprachen!$L$4,"")</f>
        <v/>
      </c>
      <c r="N112" s="1052"/>
      <c r="O112" s="1053" t="str">
        <f>IF(M112=Sprachen!$L$4,IF(AP112="J","X",""),"")</f>
        <v/>
      </c>
      <c r="P112" s="1054"/>
      <c r="Q112" s="1053" t="str">
        <f>IF(AQ112=TRUE,"X","")</f>
        <v/>
      </c>
      <c r="R112" s="1054"/>
      <c r="S112" s="1045"/>
      <c r="T112" s="1045"/>
      <c r="U112" s="1045"/>
      <c r="V112" s="1045"/>
      <c r="W112" s="1045"/>
      <c r="X112" s="1045"/>
      <c r="Y112" s="1045"/>
      <c r="Z112" s="1045"/>
      <c r="AA112" s="1045"/>
      <c r="AB112" s="1046"/>
      <c r="AC112" s="1046"/>
      <c r="AD112" s="1046"/>
      <c r="AE112" s="1046"/>
      <c r="AF112" s="1046"/>
      <c r="AG112" s="1046"/>
      <c r="AH112" s="1046"/>
      <c r="AI112" s="1046"/>
      <c r="AJ112" s="1046"/>
      <c r="AK112" s="1047"/>
      <c r="AL112" s="1047"/>
      <c r="AM112" s="1047"/>
      <c r="AN112" s="1048"/>
      <c r="AO112" s="45" t="str">
        <f>IF(OR(IFERROR(VLOOKUP("J",AO25:AO27,1,FALSE),"N")="J",IFERROR(VLOOKUP("J",AO43:AO48,1,FALSE),"N")="J")=TRUE,"J","N")</f>
        <v>N</v>
      </c>
      <c r="AP112" s="45" t="str">
        <f>IF(AND(AU25="X",AU43="X")=TRUE,"J","")</f>
        <v>J</v>
      </c>
      <c r="AQ112" s="45" t="b">
        <f>OR(AV25="X",AV43="X")</f>
        <v>0</v>
      </c>
      <c r="AR112" s="45" t="b">
        <f>OR(AT25="X",AT43="X")</f>
        <v>0</v>
      </c>
    </row>
    <row r="113" spans="1:44" ht="24.95" customHeight="1" thickBot="1" x14ac:dyDescent="0.25">
      <c r="A113" s="1049" t="str">
        <f>Sprachen!L151</f>
        <v>General deliverables</v>
      </c>
      <c r="B113" s="1050"/>
      <c r="C113" s="1051"/>
      <c r="D113" s="1051"/>
      <c r="E113" s="1051"/>
      <c r="F113" s="1051"/>
      <c r="G113" s="1051"/>
      <c r="H113" s="1051"/>
      <c r="I113" s="1051"/>
      <c r="J113" s="1051"/>
      <c r="K113" s="1051"/>
      <c r="L113" s="1051"/>
      <c r="M113" s="1052" t="str">
        <f>IF(AO113="J",Sprachen!$L$4,"")</f>
        <v/>
      </c>
      <c r="N113" s="1052"/>
      <c r="O113" s="1053" t="str">
        <f>IF(M113=Sprachen!$L$4,IF(AP113="J","X",""),"")</f>
        <v/>
      </c>
      <c r="P113" s="1054"/>
      <c r="Q113" s="1053" t="str">
        <f t="shared" ref="Q113:Q114" si="16">IF(AQ113="J","X","")</f>
        <v/>
      </c>
      <c r="R113" s="1054"/>
      <c r="S113" s="1045"/>
      <c r="T113" s="1045"/>
      <c r="U113" s="1045"/>
      <c r="V113" s="1045"/>
      <c r="W113" s="1045"/>
      <c r="X113" s="1045"/>
      <c r="Y113" s="1045"/>
      <c r="Z113" s="1045"/>
      <c r="AA113" s="1045"/>
      <c r="AB113" s="1046"/>
      <c r="AC113" s="1046"/>
      <c r="AD113" s="1046"/>
      <c r="AE113" s="1046"/>
      <c r="AF113" s="1046"/>
      <c r="AG113" s="1046"/>
      <c r="AH113" s="1046"/>
      <c r="AI113" s="1046"/>
      <c r="AJ113" s="1046"/>
      <c r="AK113" s="1058"/>
      <c r="AL113" s="1047"/>
      <c r="AM113" s="1047"/>
      <c r="AN113" s="1048"/>
      <c r="AO113" s="45" t="str">
        <f>IFERROR(VLOOKUP("J",AO50:AO58,1,FALSE),"N")</f>
        <v>N</v>
      </c>
      <c r="AP113" s="45" t="str">
        <f>IF(AU50="X","J","")</f>
        <v>J</v>
      </c>
      <c r="AQ113" s="45" t="str">
        <f>IF(AV50="X","J","")</f>
        <v/>
      </c>
      <c r="AR113" s="45" t="str">
        <f>IF(AT50="X",TRUE,"")</f>
        <v/>
      </c>
    </row>
    <row r="114" spans="1:44" ht="24.95" customHeight="1" thickBot="1" x14ac:dyDescent="0.25">
      <c r="A114" s="1063" t="str">
        <f>Sprachen!L323</f>
        <v>Deliverables for software</v>
      </c>
      <c r="B114" s="1064"/>
      <c r="C114" s="1065"/>
      <c r="D114" s="1065"/>
      <c r="E114" s="1065"/>
      <c r="F114" s="1065"/>
      <c r="G114" s="1065"/>
      <c r="H114" s="1065"/>
      <c r="I114" s="1065"/>
      <c r="J114" s="1065"/>
      <c r="K114" s="1065"/>
      <c r="L114" s="1065"/>
      <c r="M114" s="1052" t="str">
        <f>IF(AO114="J",Sprachen!$L$4,"")</f>
        <v/>
      </c>
      <c r="N114" s="1052"/>
      <c r="O114" s="1053" t="str">
        <f>IF(M114=Sprachen!$L$4,IF(AP114="J","X",""),"")</f>
        <v/>
      </c>
      <c r="P114" s="1054"/>
      <c r="Q114" s="1066" t="str">
        <f t="shared" si="16"/>
        <v/>
      </c>
      <c r="R114" s="1067"/>
      <c r="S114" s="1059"/>
      <c r="T114" s="1059"/>
      <c r="U114" s="1059"/>
      <c r="V114" s="1059"/>
      <c r="W114" s="1059"/>
      <c r="X114" s="1059"/>
      <c r="Y114" s="1059"/>
      <c r="Z114" s="1059"/>
      <c r="AA114" s="1059"/>
      <c r="AB114" s="1060"/>
      <c r="AC114" s="1060"/>
      <c r="AD114" s="1060"/>
      <c r="AE114" s="1060"/>
      <c r="AF114" s="1060"/>
      <c r="AG114" s="1060"/>
      <c r="AH114" s="1060"/>
      <c r="AI114" s="1060"/>
      <c r="AJ114" s="1060"/>
      <c r="AK114" s="1061"/>
      <c r="AL114" s="1061"/>
      <c r="AM114" s="1061"/>
      <c r="AN114" s="1062"/>
      <c r="AO114" s="45" t="str">
        <f>IFERROR(VLOOKUP("J",AO61:AO71,1,FALSE),"N")</f>
        <v>N</v>
      </c>
      <c r="AP114" s="45" t="str">
        <f>IF(AU61="X","J","")</f>
        <v>J</v>
      </c>
      <c r="AQ114" s="45" t="str">
        <f>IF(AV61="X","J","")</f>
        <v/>
      </c>
      <c r="AR114" s="45" t="str">
        <f>IF(AT61="X",TRUE,"")</f>
        <v/>
      </c>
    </row>
    <row r="115" spans="1:44" ht="24.95" customHeight="1" thickTop="1" thickBot="1" x14ac:dyDescent="0.25">
      <c r="A115" s="715" t="str">
        <f>Sprachen!L181</f>
        <v>To be provided by the customer</v>
      </c>
      <c r="B115" s="716"/>
      <c r="C115" s="716"/>
      <c r="D115" s="716"/>
      <c r="E115" s="716"/>
      <c r="F115" s="716"/>
      <c r="G115" s="716"/>
      <c r="H115" s="716"/>
      <c r="I115" s="716"/>
      <c r="J115" s="716"/>
      <c r="K115" s="716"/>
      <c r="L115" s="716"/>
      <c r="M115" s="716"/>
      <c r="N115" s="716"/>
      <c r="O115" s="716"/>
      <c r="P115" s="716"/>
      <c r="Q115" s="716"/>
      <c r="R115" s="716"/>
      <c r="S115" s="716"/>
      <c r="T115" s="716"/>
      <c r="U115" s="716"/>
      <c r="V115" s="716"/>
      <c r="W115" s="716"/>
      <c r="X115" s="716"/>
      <c r="Y115" s="716"/>
      <c r="Z115" s="716"/>
      <c r="AA115" s="716"/>
      <c r="AB115" s="716"/>
      <c r="AC115" s="716"/>
      <c r="AD115" s="716"/>
      <c r="AE115" s="716"/>
      <c r="AF115" s="716"/>
      <c r="AG115" s="716"/>
      <c r="AH115" s="716"/>
      <c r="AI115" s="716"/>
      <c r="AJ115" s="716"/>
      <c r="AK115" s="716"/>
      <c r="AL115" s="716"/>
      <c r="AM115" s="716"/>
      <c r="AN115" s="717"/>
    </row>
    <row r="116" spans="1:44" ht="114.75" customHeight="1" thickTop="1" thickBot="1" x14ac:dyDescent="0.25">
      <c r="A116" s="690"/>
      <c r="B116" s="691"/>
      <c r="C116" s="691"/>
      <c r="D116" s="691"/>
      <c r="E116" s="691"/>
      <c r="F116" s="691"/>
      <c r="G116" s="691"/>
      <c r="H116" s="691"/>
      <c r="I116" s="691"/>
      <c r="J116" s="691"/>
      <c r="K116" s="691"/>
      <c r="L116" s="691"/>
      <c r="M116" s="691"/>
      <c r="N116" s="691"/>
      <c r="O116" s="691"/>
      <c r="P116" s="691"/>
      <c r="Q116" s="691"/>
      <c r="R116" s="691"/>
      <c r="S116" s="691"/>
      <c r="T116" s="691"/>
      <c r="U116" s="691"/>
      <c r="V116" s="691"/>
      <c r="W116" s="691"/>
      <c r="X116" s="691"/>
      <c r="Y116" s="691"/>
      <c r="Z116" s="691"/>
      <c r="AA116" s="691"/>
      <c r="AB116" s="691"/>
      <c r="AC116" s="691"/>
      <c r="AD116" s="691"/>
      <c r="AE116" s="691"/>
      <c r="AF116" s="691"/>
      <c r="AG116" s="691"/>
      <c r="AH116" s="691"/>
      <c r="AI116" s="691"/>
      <c r="AJ116" s="691"/>
      <c r="AK116" s="691"/>
      <c r="AL116" s="691"/>
      <c r="AM116" s="691"/>
      <c r="AN116" s="692"/>
    </row>
    <row r="117" spans="1:44" ht="17.25" thickTop="1" thickBot="1" x14ac:dyDescent="0.25">
      <c r="A117" s="715" t="str">
        <f>Sprachen!L122</f>
        <v>Recommendation by the organization</v>
      </c>
      <c r="B117" s="716"/>
      <c r="C117" s="716"/>
      <c r="D117" s="716"/>
      <c r="E117" s="716"/>
      <c r="F117" s="716"/>
      <c r="G117" s="716"/>
      <c r="H117" s="716"/>
      <c r="I117" s="716"/>
      <c r="J117" s="716"/>
      <c r="K117" s="716"/>
      <c r="L117" s="716"/>
      <c r="M117" s="716"/>
      <c r="N117" s="716"/>
      <c r="O117" s="716"/>
      <c r="P117" s="716"/>
      <c r="Q117" s="716"/>
      <c r="R117" s="716"/>
      <c r="S117" s="716"/>
      <c r="T117" s="716"/>
      <c r="U117" s="716"/>
      <c r="V117" s="716"/>
      <c r="W117" s="716"/>
      <c r="X117" s="716"/>
      <c r="Y117" s="716"/>
      <c r="Z117" s="716"/>
      <c r="AA117" s="716"/>
      <c r="AB117" s="716"/>
      <c r="AC117" s="716"/>
      <c r="AD117" s="716"/>
      <c r="AE117" s="716"/>
      <c r="AF117" s="716"/>
      <c r="AG117" s="716"/>
      <c r="AH117" s="716"/>
      <c r="AI117" s="716"/>
      <c r="AJ117" s="716"/>
      <c r="AK117" s="716"/>
      <c r="AL117" s="716"/>
      <c r="AM117" s="716"/>
      <c r="AN117" s="717"/>
    </row>
    <row r="118" spans="1:44" s="1" customFormat="1" ht="38.25" customHeight="1" thickTop="1" thickBot="1" x14ac:dyDescent="0.25">
      <c r="A118" s="880" t="str">
        <f>Sprachen!L191</f>
        <v>Customer-ready/Ready for series production</v>
      </c>
      <c r="B118" s="881"/>
      <c r="C118" s="882"/>
      <c r="D118" s="882"/>
      <c r="E118" s="882"/>
      <c r="F118" s="882"/>
      <c r="G118" s="882"/>
      <c r="H118" s="882"/>
      <c r="I118" s="882"/>
      <c r="J118" s="882"/>
      <c r="K118" s="882"/>
      <c r="L118" s="882"/>
      <c r="M118" s="882"/>
      <c r="N118" s="882"/>
      <c r="O118" s="882"/>
      <c r="P118" s="882"/>
      <c r="Q118" s="882"/>
      <c r="R118" s="882"/>
      <c r="S118" s="1068" t="str">
        <f>IF(AND(AM118="",AP118&gt;0),"X","")</f>
        <v/>
      </c>
      <c r="T118" s="1068"/>
      <c r="U118" s="882" t="str">
        <f>Sprachen!L242</f>
        <v>Not customer-ready / Not ready for series production</v>
      </c>
      <c r="V118" s="882"/>
      <c r="W118" s="882"/>
      <c r="X118" s="882"/>
      <c r="Y118" s="882"/>
      <c r="Z118" s="882"/>
      <c r="AA118" s="882"/>
      <c r="AB118" s="882"/>
      <c r="AC118" s="882"/>
      <c r="AD118" s="882"/>
      <c r="AE118" s="882"/>
      <c r="AF118" s="882"/>
      <c r="AG118" s="882"/>
      <c r="AH118" s="882"/>
      <c r="AI118" s="882"/>
      <c r="AJ118" s="882"/>
      <c r="AK118" s="882"/>
      <c r="AL118" s="882"/>
      <c r="AM118" s="1068" t="str">
        <f>IF(AO118&gt;0,"X","")</f>
        <v/>
      </c>
      <c r="AN118" s="1071"/>
      <c r="AO118" s="1">
        <f>COUNTIF(Y110:AA114,"X")</f>
        <v>0</v>
      </c>
      <c r="AP118" s="1">
        <f>COUNTIF(O110:P114,"X")</f>
        <v>0</v>
      </c>
    </row>
    <row r="119" spans="1:44" ht="15.75" thickTop="1" thickBot="1" x14ac:dyDescent="0.25">
      <c r="A119" s="1072" t="str">
        <f>Sprachen!L84</f>
        <v>Confirmation of organization</v>
      </c>
      <c r="B119" s="1073"/>
      <c r="C119" s="1073"/>
      <c r="D119" s="1073"/>
      <c r="E119" s="1073"/>
      <c r="F119" s="1073"/>
      <c r="G119" s="1073"/>
      <c r="H119" s="1073"/>
      <c r="I119" s="1073"/>
      <c r="J119" s="1073"/>
      <c r="K119" s="1073"/>
      <c r="L119" s="1073"/>
      <c r="M119" s="1073"/>
      <c r="N119" s="1073"/>
      <c r="O119" s="1073"/>
      <c r="P119" s="1073"/>
      <c r="Q119" s="1073"/>
      <c r="R119" s="1073"/>
      <c r="S119" s="1073"/>
      <c r="T119" s="1073"/>
      <c r="U119" s="1073"/>
      <c r="V119" s="1073"/>
      <c r="W119" s="1073"/>
      <c r="X119" s="1073"/>
      <c r="Y119" s="1073"/>
      <c r="Z119" s="1073"/>
      <c r="AA119" s="1073"/>
      <c r="AB119" s="1073"/>
      <c r="AC119" s="1073"/>
      <c r="AD119" s="1073"/>
      <c r="AE119" s="1073"/>
      <c r="AF119" s="1073"/>
      <c r="AG119" s="1073"/>
      <c r="AH119" s="1073"/>
      <c r="AI119" s="1073"/>
      <c r="AJ119" s="1073"/>
      <c r="AK119" s="1073"/>
      <c r="AL119" s="1073"/>
      <c r="AM119" s="1073"/>
      <c r="AN119" s="1074"/>
    </row>
    <row r="120" spans="1:44" x14ac:dyDescent="0.2">
      <c r="A120" s="718" t="str">
        <f>Sprachen!L234</f>
        <v>Name</v>
      </c>
      <c r="B120" s="719"/>
      <c r="C120" s="720"/>
      <c r="D120" s="720"/>
      <c r="E120" s="720"/>
      <c r="F120" s="720"/>
      <c r="G120" s="720"/>
      <c r="H120" s="721"/>
      <c r="I120" s="697" t="str">
        <f>IF('Anlage 3 Selbstb. Produkt'!I28&lt;&gt;"",'Anlage 3 Selbstb. Produkt'!I28,"")</f>
        <v/>
      </c>
      <c r="J120" s="698"/>
      <c r="K120" s="698"/>
      <c r="L120" s="698"/>
      <c r="M120" s="698"/>
      <c r="N120" s="698"/>
      <c r="O120" s="698"/>
      <c r="P120" s="698"/>
      <c r="Q120" s="698"/>
      <c r="R120" s="698"/>
      <c r="S120" s="698"/>
      <c r="T120" s="698"/>
      <c r="U120" s="699"/>
      <c r="V120" s="631" t="str">
        <f>Sprachen!L61</f>
        <v>Remark</v>
      </c>
      <c r="W120" s="632"/>
      <c r="X120" s="632"/>
      <c r="Y120" s="632"/>
      <c r="Z120" s="633"/>
      <c r="AA120" s="637"/>
      <c r="AB120" s="637"/>
      <c r="AC120" s="637"/>
      <c r="AD120" s="637"/>
      <c r="AE120" s="637"/>
      <c r="AF120" s="637"/>
      <c r="AG120" s="637"/>
      <c r="AH120" s="637"/>
      <c r="AI120" s="637"/>
      <c r="AJ120" s="637"/>
      <c r="AK120" s="637"/>
      <c r="AL120" s="637"/>
      <c r="AM120" s="637"/>
      <c r="AN120" s="638"/>
    </row>
    <row r="121" spans="1:44" x14ac:dyDescent="0.2">
      <c r="A121" s="643" t="str">
        <f>Sprachen!L20</f>
        <v>Department</v>
      </c>
      <c r="B121" s="644"/>
      <c r="C121" s="645"/>
      <c r="D121" s="645"/>
      <c r="E121" s="645"/>
      <c r="F121" s="645"/>
      <c r="G121" s="645"/>
      <c r="H121" s="646"/>
      <c r="I121" s="274" t="str">
        <f>IF('Anlage 3 Selbstb. Produkt'!I29&lt;&gt;"",'Anlage 3 Selbstb. Produkt'!I29,"")</f>
        <v/>
      </c>
      <c r="J121" s="275"/>
      <c r="K121" s="275"/>
      <c r="L121" s="275"/>
      <c r="M121" s="275"/>
      <c r="N121" s="275"/>
      <c r="O121" s="275"/>
      <c r="P121" s="275"/>
      <c r="Q121" s="275"/>
      <c r="R121" s="275"/>
      <c r="S121" s="275"/>
      <c r="T121" s="275"/>
      <c r="U121" s="277"/>
      <c r="V121" s="634"/>
      <c r="W121" s="635"/>
      <c r="X121" s="635"/>
      <c r="Y121" s="635"/>
      <c r="Z121" s="636"/>
      <c r="AA121" s="639"/>
      <c r="AB121" s="639"/>
      <c r="AC121" s="639"/>
      <c r="AD121" s="639"/>
      <c r="AE121" s="639"/>
      <c r="AF121" s="639"/>
      <c r="AG121" s="639"/>
      <c r="AH121" s="639"/>
      <c r="AI121" s="639"/>
      <c r="AJ121" s="639"/>
      <c r="AK121" s="639"/>
      <c r="AL121" s="639"/>
      <c r="AM121" s="639"/>
      <c r="AN121" s="640"/>
    </row>
    <row r="122" spans="1:44" x14ac:dyDescent="0.2">
      <c r="A122" s="643" t="str">
        <f>Sprachen!L343</f>
        <v>Telephone</v>
      </c>
      <c r="B122" s="644"/>
      <c r="C122" s="645"/>
      <c r="D122" s="645"/>
      <c r="E122" s="645"/>
      <c r="F122" s="645"/>
      <c r="G122" s="645"/>
      <c r="H122" s="646"/>
      <c r="I122" s="274" t="str">
        <f>IF('Anlage 3 Selbstb. Produkt'!I30&lt;&gt;"",'Anlage 3 Selbstb. Produkt'!I30,"")</f>
        <v/>
      </c>
      <c r="J122" s="275"/>
      <c r="K122" s="275"/>
      <c r="L122" s="275"/>
      <c r="M122" s="275"/>
      <c r="N122" s="275"/>
      <c r="O122" s="275"/>
      <c r="P122" s="275"/>
      <c r="Q122" s="275"/>
      <c r="R122" s="275"/>
      <c r="S122" s="275"/>
      <c r="T122" s="275"/>
      <c r="U122" s="277"/>
      <c r="V122" s="634"/>
      <c r="W122" s="635"/>
      <c r="X122" s="635"/>
      <c r="Y122" s="635"/>
      <c r="Z122" s="636"/>
      <c r="AA122" s="639"/>
      <c r="AB122" s="639"/>
      <c r="AC122" s="639"/>
      <c r="AD122" s="639"/>
      <c r="AE122" s="639"/>
      <c r="AF122" s="639"/>
      <c r="AG122" s="639"/>
      <c r="AH122" s="639"/>
      <c r="AI122" s="639"/>
      <c r="AJ122" s="639"/>
      <c r="AK122" s="639"/>
      <c r="AL122" s="639"/>
      <c r="AM122" s="639"/>
      <c r="AN122" s="640"/>
    </row>
    <row r="123" spans="1:44" x14ac:dyDescent="0.2">
      <c r="A123" s="643" t="str">
        <f>Sprachen!L119</f>
        <v>E-mail/Fax</v>
      </c>
      <c r="B123" s="644"/>
      <c r="C123" s="645"/>
      <c r="D123" s="645"/>
      <c r="E123" s="645"/>
      <c r="F123" s="645"/>
      <c r="G123" s="645"/>
      <c r="H123" s="646"/>
      <c r="I123" s="274" t="str">
        <f>IF('Anlage 3 Selbstb. Produkt'!I31&lt;&gt;"",'Anlage 3 Selbstb. Produkt'!I31,"")</f>
        <v/>
      </c>
      <c r="J123" s="275"/>
      <c r="K123" s="275"/>
      <c r="L123" s="275"/>
      <c r="M123" s="275"/>
      <c r="N123" s="275"/>
      <c r="O123" s="275"/>
      <c r="P123" s="275"/>
      <c r="Q123" s="275"/>
      <c r="R123" s="275"/>
      <c r="S123" s="275"/>
      <c r="T123" s="275"/>
      <c r="U123" s="277"/>
      <c r="V123" s="634"/>
      <c r="W123" s="635"/>
      <c r="X123" s="635"/>
      <c r="Y123" s="635"/>
      <c r="Z123" s="636"/>
      <c r="AA123" s="641"/>
      <c r="AB123" s="641"/>
      <c r="AC123" s="641"/>
      <c r="AD123" s="641"/>
      <c r="AE123" s="641"/>
      <c r="AF123" s="641"/>
      <c r="AG123" s="641"/>
      <c r="AH123" s="641"/>
      <c r="AI123" s="641"/>
      <c r="AJ123" s="641"/>
      <c r="AK123" s="641"/>
      <c r="AL123" s="641"/>
      <c r="AM123" s="641"/>
      <c r="AN123" s="642"/>
    </row>
    <row r="124" spans="1:44" ht="30" customHeight="1" thickBot="1" x14ac:dyDescent="0.25">
      <c r="A124" s="706" t="str">
        <f>Sprachen!L91</f>
        <v>Date</v>
      </c>
      <c r="B124" s="707"/>
      <c r="C124" s="708"/>
      <c r="D124" s="708"/>
      <c r="E124" s="708"/>
      <c r="F124" s="708"/>
      <c r="G124" s="708"/>
      <c r="H124" s="709"/>
      <c r="I124" s="683"/>
      <c r="J124" s="710"/>
      <c r="K124" s="710"/>
      <c r="L124" s="710"/>
      <c r="M124" s="710"/>
      <c r="N124" s="710"/>
      <c r="O124" s="710"/>
      <c r="P124" s="710"/>
      <c r="Q124" s="710"/>
      <c r="R124" s="710"/>
      <c r="S124" s="710"/>
      <c r="T124" s="710"/>
      <c r="U124" s="711"/>
      <c r="V124" s="684" t="str">
        <f>Sprachen!L348</f>
        <v>Signature</v>
      </c>
      <c r="W124" s="685"/>
      <c r="X124" s="685"/>
      <c r="Y124" s="685"/>
      <c r="Z124" s="686"/>
      <c r="AA124" s="670"/>
      <c r="AB124" s="670"/>
      <c r="AC124" s="670"/>
      <c r="AD124" s="670"/>
      <c r="AE124" s="670"/>
      <c r="AF124" s="670"/>
      <c r="AG124" s="670"/>
      <c r="AH124" s="670"/>
      <c r="AI124" s="670"/>
      <c r="AJ124" s="670"/>
      <c r="AK124" s="670"/>
      <c r="AL124" s="670"/>
      <c r="AM124" s="670"/>
      <c r="AN124" s="671"/>
    </row>
    <row r="125" spans="1:44" ht="17.25" thickTop="1" thickBot="1" x14ac:dyDescent="0.25">
      <c r="A125" s="687" t="str">
        <f>Sprachen!L124</f>
        <v>Customer decision</v>
      </c>
      <c r="B125" s="688"/>
      <c r="C125" s="688"/>
      <c r="D125" s="688"/>
      <c r="E125" s="688"/>
      <c r="F125" s="688"/>
      <c r="G125" s="688"/>
      <c r="H125" s="688"/>
      <c r="I125" s="688"/>
      <c r="J125" s="688"/>
      <c r="K125" s="688"/>
      <c r="L125" s="688"/>
      <c r="M125" s="688"/>
      <c r="N125" s="688"/>
      <c r="O125" s="688"/>
      <c r="P125" s="688"/>
      <c r="Q125" s="688"/>
      <c r="R125" s="688"/>
      <c r="S125" s="688"/>
      <c r="T125" s="688"/>
      <c r="U125" s="688"/>
      <c r="V125" s="688"/>
      <c r="W125" s="688"/>
      <c r="X125" s="688"/>
      <c r="Y125" s="688"/>
      <c r="Z125" s="688"/>
      <c r="AA125" s="688"/>
      <c r="AB125" s="688"/>
      <c r="AC125" s="688"/>
      <c r="AD125" s="688"/>
      <c r="AE125" s="688"/>
      <c r="AF125" s="688"/>
      <c r="AG125" s="688"/>
      <c r="AH125" s="688"/>
      <c r="AI125" s="688"/>
      <c r="AJ125" s="688"/>
      <c r="AK125" s="688"/>
      <c r="AL125" s="688"/>
      <c r="AM125" s="688"/>
      <c r="AN125" s="689"/>
    </row>
    <row r="126" spans="1:44" s="1" customFormat="1" ht="38.25" customHeight="1" thickTop="1" thickBot="1" x14ac:dyDescent="0.25">
      <c r="A126" s="983" t="str">
        <f>Sprachen!L191</f>
        <v>Customer-ready/Ready for series production</v>
      </c>
      <c r="B126" s="984"/>
      <c r="C126" s="985"/>
      <c r="D126" s="985"/>
      <c r="E126" s="985"/>
      <c r="F126" s="985"/>
      <c r="G126" s="985"/>
      <c r="H126" s="985"/>
      <c r="I126" s="985"/>
      <c r="J126" s="985"/>
      <c r="K126" s="985"/>
      <c r="L126" s="985"/>
      <c r="M126" s="985"/>
      <c r="N126" s="985"/>
      <c r="O126" s="985"/>
      <c r="P126" s="985"/>
      <c r="Q126" s="985"/>
      <c r="R126" s="985"/>
      <c r="S126" s="986"/>
      <c r="T126" s="987"/>
      <c r="U126" s="983" t="str">
        <f>Sprachen!L243</f>
        <v>Not customer-ready / 
Not ready for series production</v>
      </c>
      <c r="V126" s="985"/>
      <c r="W126" s="985"/>
      <c r="X126" s="985"/>
      <c r="Y126" s="985"/>
      <c r="Z126" s="985"/>
      <c r="AA126" s="985"/>
      <c r="AB126" s="985"/>
      <c r="AC126" s="985"/>
      <c r="AD126" s="985"/>
      <c r="AE126" s="985"/>
      <c r="AF126" s="985"/>
      <c r="AG126" s="985"/>
      <c r="AH126" s="985"/>
      <c r="AI126" s="985"/>
      <c r="AJ126" s="985"/>
      <c r="AK126" s="985"/>
      <c r="AL126" s="985"/>
      <c r="AM126" s="986"/>
      <c r="AN126" s="987"/>
    </row>
    <row r="127" spans="1:44" ht="20.100000000000001" customHeight="1" thickTop="1" thickBot="1" x14ac:dyDescent="0.25">
      <c r="A127" s="968" t="str">
        <f>Sprachen!L268</f>
        <v>PPA procedure towards customer closed</v>
      </c>
      <c r="B127" s="969"/>
      <c r="C127" s="970"/>
      <c r="D127" s="970"/>
      <c r="E127" s="970"/>
      <c r="F127" s="970"/>
      <c r="G127" s="970"/>
      <c r="H127" s="970"/>
      <c r="I127" s="970"/>
      <c r="J127" s="970"/>
      <c r="K127" s="970"/>
      <c r="L127" s="970"/>
      <c r="M127" s="970"/>
      <c r="N127" s="970"/>
      <c r="O127" s="970"/>
      <c r="P127" s="970"/>
      <c r="Q127" s="970"/>
      <c r="R127" s="970"/>
      <c r="S127" s="971"/>
      <c r="T127" s="972"/>
      <c r="U127" s="973" t="str">
        <f>Sprachen!L238</f>
        <v>New PPA procedure required</v>
      </c>
      <c r="V127" s="974"/>
      <c r="W127" s="974"/>
      <c r="X127" s="974"/>
      <c r="Y127" s="974"/>
      <c r="Z127" s="974"/>
      <c r="AA127" s="974"/>
      <c r="AB127" s="974"/>
      <c r="AC127" s="974"/>
      <c r="AD127" s="974"/>
      <c r="AE127" s="974"/>
      <c r="AF127" s="974"/>
      <c r="AG127" s="974"/>
      <c r="AH127" s="974"/>
      <c r="AI127" s="974"/>
      <c r="AJ127" s="974"/>
      <c r="AK127" s="974"/>
      <c r="AL127" s="974"/>
      <c r="AM127" s="977"/>
      <c r="AN127" s="978"/>
      <c r="AO127">
        <f>COUNTIF(S127:T128,"X")+COUNTIF(AM127,"X")</f>
        <v>0</v>
      </c>
    </row>
    <row r="128" spans="1:44" ht="20.100000000000001" customHeight="1" thickBot="1" x14ac:dyDescent="0.25">
      <c r="A128" s="980" t="str">
        <f>Sprachen!L25</f>
        <v>Updated PPA documentation required</v>
      </c>
      <c r="B128" s="981"/>
      <c r="C128" s="982"/>
      <c r="D128" s="982"/>
      <c r="E128" s="982"/>
      <c r="F128" s="982"/>
      <c r="G128" s="982"/>
      <c r="H128" s="982"/>
      <c r="I128" s="982"/>
      <c r="J128" s="982"/>
      <c r="K128" s="982"/>
      <c r="L128" s="982"/>
      <c r="M128" s="982"/>
      <c r="N128" s="982"/>
      <c r="O128" s="982"/>
      <c r="P128" s="982"/>
      <c r="Q128" s="982"/>
      <c r="R128" s="982"/>
      <c r="S128" s="1069"/>
      <c r="T128" s="1070"/>
      <c r="U128" s="975"/>
      <c r="V128" s="976"/>
      <c r="W128" s="976"/>
      <c r="X128" s="976"/>
      <c r="Y128" s="976"/>
      <c r="Z128" s="976"/>
      <c r="AA128" s="976"/>
      <c r="AB128" s="976"/>
      <c r="AC128" s="976"/>
      <c r="AD128" s="976"/>
      <c r="AE128" s="976"/>
      <c r="AF128" s="976"/>
      <c r="AG128" s="976"/>
      <c r="AH128" s="976"/>
      <c r="AI128" s="976"/>
      <c r="AJ128" s="976"/>
      <c r="AK128" s="976"/>
      <c r="AL128" s="976"/>
      <c r="AM128" s="979"/>
      <c r="AN128" s="671"/>
    </row>
    <row r="129" spans="1:40" ht="40.5" customHeight="1" thickTop="1" thickBot="1" x14ac:dyDescent="0.25">
      <c r="A129" s="1075" t="str">
        <f>Sprachen!L21</f>
        <v>Customer evaluation deviating from that of the organization</v>
      </c>
      <c r="B129" s="1076"/>
      <c r="C129" s="1077"/>
      <c r="D129" s="1077"/>
      <c r="E129" s="1077"/>
      <c r="F129" s="1077"/>
      <c r="G129" s="1077"/>
      <c r="H129" s="1077"/>
      <c r="I129" s="1077"/>
      <c r="J129" s="1077"/>
      <c r="K129" s="1078"/>
      <c r="L129" s="1078"/>
      <c r="M129" s="1078"/>
      <c r="N129" s="1078"/>
      <c r="O129" s="1078"/>
      <c r="P129" s="1078"/>
      <c r="Q129" s="1078"/>
      <c r="R129" s="1078"/>
      <c r="S129" s="1078"/>
      <c r="T129" s="1078"/>
      <c r="U129" s="1078"/>
      <c r="V129" s="1078"/>
      <c r="W129" s="1078"/>
      <c r="X129" s="1078"/>
      <c r="Y129" s="1078"/>
      <c r="Z129" s="1078"/>
      <c r="AA129" s="1078"/>
      <c r="AB129" s="1078"/>
      <c r="AC129" s="1078"/>
      <c r="AD129" s="1078"/>
      <c r="AE129" s="1078"/>
      <c r="AF129" s="1078"/>
      <c r="AG129" s="1078"/>
      <c r="AH129" s="1078"/>
      <c r="AI129" s="1078"/>
      <c r="AJ129" s="1078"/>
      <c r="AK129" s="1078"/>
      <c r="AL129" s="1078"/>
      <c r="AM129" s="1078"/>
      <c r="AN129" s="1079"/>
    </row>
    <row r="130" spans="1:40" ht="15.75" thickTop="1" thickBot="1" x14ac:dyDescent="0.25">
      <c r="A130" s="1080" t="str">
        <f>Sprachen!L219</f>
        <v>Subsequent requirement
Documents to be submitted about open test areas</v>
      </c>
      <c r="B130" s="1081"/>
      <c r="C130" s="1081"/>
      <c r="D130" s="1081"/>
      <c r="E130" s="1081"/>
      <c r="F130" s="1081"/>
      <c r="G130" s="1081"/>
      <c r="H130" s="1081"/>
      <c r="I130" s="1081"/>
      <c r="J130" s="1082"/>
      <c r="K130" s="1089" t="str">
        <f>Sprachen!L289</f>
        <v>Test area</v>
      </c>
      <c r="L130" s="1089"/>
      <c r="M130" s="1089"/>
      <c r="N130" s="1089"/>
      <c r="O130" s="1089"/>
      <c r="P130" s="1089" t="str">
        <f>Sprachen!L220</f>
        <v>Subsequent requirement / reason</v>
      </c>
      <c r="Q130" s="1089"/>
      <c r="R130" s="1089"/>
      <c r="S130" s="1089"/>
      <c r="T130" s="1089"/>
      <c r="U130" s="1089"/>
      <c r="V130" s="1089"/>
      <c r="W130" s="1089"/>
      <c r="X130" s="1089"/>
      <c r="Y130" s="1089"/>
      <c r="Z130" s="1089"/>
      <c r="AA130" s="1089"/>
      <c r="AB130" s="1089"/>
      <c r="AC130" s="1089"/>
      <c r="AD130" s="1089"/>
      <c r="AE130" s="1089"/>
      <c r="AF130" s="1089"/>
      <c r="AG130" s="1089"/>
      <c r="AH130" s="1089"/>
      <c r="AI130" s="1089"/>
      <c r="AJ130" s="1089"/>
      <c r="AK130" s="1089"/>
      <c r="AL130" s="1089"/>
      <c r="AM130" s="1089"/>
      <c r="AN130" s="1090"/>
    </row>
    <row r="131" spans="1:40" ht="24" customHeight="1" x14ac:dyDescent="0.2">
      <c r="A131" s="1083"/>
      <c r="B131" s="1084"/>
      <c r="C131" s="1084"/>
      <c r="D131" s="1084"/>
      <c r="E131" s="1084"/>
      <c r="F131" s="1084"/>
      <c r="G131" s="1084"/>
      <c r="H131" s="1084"/>
      <c r="I131" s="1084"/>
      <c r="J131" s="1085"/>
      <c r="K131" s="1091"/>
      <c r="L131" s="1092"/>
      <c r="M131" s="1092"/>
      <c r="N131" s="1092"/>
      <c r="O131" s="1092"/>
      <c r="P131" s="1093"/>
      <c r="Q131" s="1094"/>
      <c r="R131" s="1094"/>
      <c r="S131" s="1094"/>
      <c r="T131" s="1094"/>
      <c r="U131" s="1094"/>
      <c r="V131" s="1094"/>
      <c r="W131" s="1094"/>
      <c r="X131" s="1094"/>
      <c r="Y131" s="1094"/>
      <c r="Z131" s="1094"/>
      <c r="AA131" s="1094"/>
      <c r="AB131" s="1094"/>
      <c r="AC131" s="1094"/>
      <c r="AD131" s="1094"/>
      <c r="AE131" s="1094"/>
      <c r="AF131" s="1094"/>
      <c r="AG131" s="1094"/>
      <c r="AH131" s="1094"/>
      <c r="AI131" s="1094"/>
      <c r="AJ131" s="1094"/>
      <c r="AK131" s="1094"/>
      <c r="AL131" s="1094"/>
      <c r="AM131" s="1094"/>
      <c r="AN131" s="1095"/>
    </row>
    <row r="132" spans="1:40" ht="24" customHeight="1" x14ac:dyDescent="0.2">
      <c r="A132" s="1083"/>
      <c r="B132" s="1084"/>
      <c r="C132" s="1084"/>
      <c r="D132" s="1084"/>
      <c r="E132" s="1084"/>
      <c r="F132" s="1084"/>
      <c r="G132" s="1084"/>
      <c r="H132" s="1084"/>
      <c r="I132" s="1084"/>
      <c r="J132" s="1085"/>
      <c r="K132" s="1096"/>
      <c r="L132" s="1097"/>
      <c r="M132" s="1097"/>
      <c r="N132" s="1097"/>
      <c r="O132" s="1097"/>
      <c r="P132" s="1098"/>
      <c r="Q132" s="1098"/>
      <c r="R132" s="1098"/>
      <c r="S132" s="1098"/>
      <c r="T132" s="1098"/>
      <c r="U132" s="1098"/>
      <c r="V132" s="1098"/>
      <c r="W132" s="1098"/>
      <c r="X132" s="1098"/>
      <c r="Y132" s="1098"/>
      <c r="Z132" s="1098"/>
      <c r="AA132" s="1098"/>
      <c r="AB132" s="1098"/>
      <c r="AC132" s="1098"/>
      <c r="AD132" s="1098"/>
      <c r="AE132" s="1098"/>
      <c r="AF132" s="1098"/>
      <c r="AG132" s="1098"/>
      <c r="AH132" s="1098"/>
      <c r="AI132" s="1098"/>
      <c r="AJ132" s="1098"/>
      <c r="AK132" s="1098"/>
      <c r="AL132" s="1098"/>
      <c r="AM132" s="1098"/>
      <c r="AN132" s="1099"/>
    </row>
    <row r="133" spans="1:40" ht="24" customHeight="1" x14ac:dyDescent="0.2">
      <c r="A133" s="1083"/>
      <c r="B133" s="1084"/>
      <c r="C133" s="1084"/>
      <c r="D133" s="1084"/>
      <c r="E133" s="1084"/>
      <c r="F133" s="1084"/>
      <c r="G133" s="1084"/>
      <c r="H133" s="1084"/>
      <c r="I133" s="1084"/>
      <c r="J133" s="1085"/>
      <c r="K133" s="1096"/>
      <c r="L133" s="1097"/>
      <c r="M133" s="1097"/>
      <c r="N133" s="1097"/>
      <c r="O133" s="1097"/>
      <c r="P133" s="1098"/>
      <c r="Q133" s="1098"/>
      <c r="R133" s="1098"/>
      <c r="S133" s="1098"/>
      <c r="T133" s="1098"/>
      <c r="U133" s="1098"/>
      <c r="V133" s="1098"/>
      <c r="W133" s="1098"/>
      <c r="X133" s="1098"/>
      <c r="Y133" s="1098"/>
      <c r="Z133" s="1098"/>
      <c r="AA133" s="1098"/>
      <c r="AB133" s="1098"/>
      <c r="AC133" s="1098"/>
      <c r="AD133" s="1098"/>
      <c r="AE133" s="1098"/>
      <c r="AF133" s="1098"/>
      <c r="AG133" s="1098"/>
      <c r="AH133" s="1098"/>
      <c r="AI133" s="1098"/>
      <c r="AJ133" s="1098"/>
      <c r="AK133" s="1098"/>
      <c r="AL133" s="1098"/>
      <c r="AM133" s="1098"/>
      <c r="AN133" s="1099"/>
    </row>
    <row r="134" spans="1:40" ht="24" customHeight="1" thickBot="1" x14ac:dyDescent="0.25">
      <c r="A134" s="1086"/>
      <c r="B134" s="1087"/>
      <c r="C134" s="1087"/>
      <c r="D134" s="1087"/>
      <c r="E134" s="1087"/>
      <c r="F134" s="1087"/>
      <c r="G134" s="1087"/>
      <c r="H134" s="1087"/>
      <c r="I134" s="1087"/>
      <c r="J134" s="1088"/>
      <c r="K134" s="1100"/>
      <c r="L134" s="1101"/>
      <c r="M134" s="1101"/>
      <c r="N134" s="1101"/>
      <c r="O134" s="1101"/>
      <c r="P134" s="1102"/>
      <c r="Q134" s="1102"/>
      <c r="R134" s="1102"/>
      <c r="S134" s="1102"/>
      <c r="T134" s="1102"/>
      <c r="U134" s="1102"/>
      <c r="V134" s="1102"/>
      <c r="W134" s="1102"/>
      <c r="X134" s="1102"/>
      <c r="Y134" s="1102"/>
      <c r="Z134" s="1102"/>
      <c r="AA134" s="1102"/>
      <c r="AB134" s="1102"/>
      <c r="AC134" s="1102"/>
      <c r="AD134" s="1102"/>
      <c r="AE134" s="1102"/>
      <c r="AF134" s="1102"/>
      <c r="AG134" s="1102"/>
      <c r="AH134" s="1102"/>
      <c r="AI134" s="1102"/>
      <c r="AJ134" s="1102"/>
      <c r="AK134" s="1102"/>
      <c r="AL134" s="1102"/>
      <c r="AM134" s="1102"/>
      <c r="AN134" s="1103"/>
    </row>
    <row r="135" spans="1:40" ht="15.75" thickTop="1" thickBot="1" x14ac:dyDescent="0.25">
      <c r="A135" s="1080" t="str">
        <f>Sprachen!L29</f>
        <v>Acceptance of deviations
(without adjusting other documents)</v>
      </c>
      <c r="B135" s="1081"/>
      <c r="C135" s="1081"/>
      <c r="D135" s="1081"/>
      <c r="E135" s="1081"/>
      <c r="F135" s="1081"/>
      <c r="G135" s="1081"/>
      <c r="H135" s="1081"/>
      <c r="I135" s="1081"/>
      <c r="J135" s="1082"/>
      <c r="K135" s="1089" t="str">
        <f>Sprachen!L289</f>
        <v>Test area</v>
      </c>
      <c r="L135" s="1089"/>
      <c r="M135" s="1089"/>
      <c r="N135" s="1089"/>
      <c r="O135" s="1089"/>
      <c r="P135" s="1089" t="str">
        <f>Sprachen!L237</f>
        <v>New specification</v>
      </c>
      <c r="Q135" s="1089"/>
      <c r="R135" s="1089"/>
      <c r="S135" s="1089"/>
      <c r="T135" s="1089"/>
      <c r="U135" s="1089"/>
      <c r="V135" s="1089"/>
      <c r="W135" s="1089"/>
      <c r="X135" s="1089"/>
      <c r="Y135" s="1089"/>
      <c r="Z135" s="1089"/>
      <c r="AA135" s="1089"/>
      <c r="AB135" s="1089"/>
      <c r="AC135" s="1089"/>
      <c r="AD135" s="1089"/>
      <c r="AE135" s="1089"/>
      <c r="AF135" s="1089"/>
      <c r="AG135" s="1089"/>
      <c r="AH135" s="1089"/>
      <c r="AI135" s="1089"/>
      <c r="AJ135" s="1089"/>
      <c r="AK135" s="1089"/>
      <c r="AL135" s="1089"/>
      <c r="AM135" s="1089"/>
      <c r="AN135" s="1090"/>
    </row>
    <row r="136" spans="1:40" ht="24" customHeight="1" x14ac:dyDescent="0.2">
      <c r="A136" s="1083"/>
      <c r="B136" s="1084"/>
      <c r="C136" s="1084"/>
      <c r="D136" s="1084"/>
      <c r="E136" s="1084"/>
      <c r="F136" s="1084"/>
      <c r="G136" s="1084"/>
      <c r="H136" s="1084"/>
      <c r="I136" s="1084"/>
      <c r="J136" s="1085"/>
      <c r="K136" s="1091"/>
      <c r="L136" s="1092"/>
      <c r="M136" s="1092"/>
      <c r="N136" s="1092"/>
      <c r="O136" s="1092"/>
      <c r="P136" s="1094"/>
      <c r="Q136" s="1094"/>
      <c r="R136" s="1094"/>
      <c r="S136" s="1094"/>
      <c r="T136" s="1094"/>
      <c r="U136" s="1094"/>
      <c r="V136" s="1094"/>
      <c r="W136" s="1094"/>
      <c r="X136" s="1094"/>
      <c r="Y136" s="1094"/>
      <c r="Z136" s="1094"/>
      <c r="AA136" s="1094"/>
      <c r="AB136" s="1094"/>
      <c r="AC136" s="1094"/>
      <c r="AD136" s="1094"/>
      <c r="AE136" s="1094"/>
      <c r="AF136" s="1094"/>
      <c r="AG136" s="1094"/>
      <c r="AH136" s="1094"/>
      <c r="AI136" s="1094"/>
      <c r="AJ136" s="1094"/>
      <c r="AK136" s="1094"/>
      <c r="AL136" s="1094"/>
      <c r="AM136" s="1094"/>
      <c r="AN136" s="1095"/>
    </row>
    <row r="137" spans="1:40" ht="24" customHeight="1" x14ac:dyDescent="0.2">
      <c r="A137" s="1083"/>
      <c r="B137" s="1084"/>
      <c r="C137" s="1084"/>
      <c r="D137" s="1084"/>
      <c r="E137" s="1084"/>
      <c r="F137" s="1084"/>
      <c r="G137" s="1084"/>
      <c r="H137" s="1084"/>
      <c r="I137" s="1084"/>
      <c r="J137" s="1085"/>
      <c r="K137" s="1096"/>
      <c r="L137" s="1097"/>
      <c r="M137" s="1097"/>
      <c r="N137" s="1097"/>
      <c r="O137" s="1097"/>
      <c r="P137" s="1098"/>
      <c r="Q137" s="1098"/>
      <c r="R137" s="1098"/>
      <c r="S137" s="1098"/>
      <c r="T137" s="1098"/>
      <c r="U137" s="1098"/>
      <c r="V137" s="1098"/>
      <c r="W137" s="1098"/>
      <c r="X137" s="1098"/>
      <c r="Y137" s="1098"/>
      <c r="Z137" s="1098"/>
      <c r="AA137" s="1098"/>
      <c r="AB137" s="1098"/>
      <c r="AC137" s="1098"/>
      <c r="AD137" s="1098"/>
      <c r="AE137" s="1098"/>
      <c r="AF137" s="1098"/>
      <c r="AG137" s="1098"/>
      <c r="AH137" s="1098"/>
      <c r="AI137" s="1098"/>
      <c r="AJ137" s="1098"/>
      <c r="AK137" s="1098"/>
      <c r="AL137" s="1098"/>
      <c r="AM137" s="1098"/>
      <c r="AN137" s="1099"/>
    </row>
    <row r="138" spans="1:40" ht="24" customHeight="1" x14ac:dyDescent="0.2">
      <c r="A138" s="1083"/>
      <c r="B138" s="1084"/>
      <c r="C138" s="1084"/>
      <c r="D138" s="1084"/>
      <c r="E138" s="1084"/>
      <c r="F138" s="1084"/>
      <c r="G138" s="1084"/>
      <c r="H138" s="1084"/>
      <c r="I138" s="1084"/>
      <c r="J138" s="1085"/>
      <c r="K138" s="1096"/>
      <c r="L138" s="1097"/>
      <c r="M138" s="1097"/>
      <c r="N138" s="1097"/>
      <c r="O138" s="1097"/>
      <c r="P138" s="1098"/>
      <c r="Q138" s="1098"/>
      <c r="R138" s="1098"/>
      <c r="S138" s="1098"/>
      <c r="T138" s="1098"/>
      <c r="U138" s="1098"/>
      <c r="V138" s="1098"/>
      <c r="W138" s="1098"/>
      <c r="X138" s="1098"/>
      <c r="Y138" s="1098"/>
      <c r="Z138" s="1098"/>
      <c r="AA138" s="1098"/>
      <c r="AB138" s="1098"/>
      <c r="AC138" s="1098"/>
      <c r="AD138" s="1098"/>
      <c r="AE138" s="1098"/>
      <c r="AF138" s="1098"/>
      <c r="AG138" s="1098"/>
      <c r="AH138" s="1098"/>
      <c r="AI138" s="1098"/>
      <c r="AJ138" s="1098"/>
      <c r="AK138" s="1098"/>
      <c r="AL138" s="1098"/>
      <c r="AM138" s="1098"/>
      <c r="AN138" s="1099"/>
    </row>
    <row r="139" spans="1:40" ht="24" customHeight="1" thickBot="1" x14ac:dyDescent="0.25">
      <c r="A139" s="1086"/>
      <c r="B139" s="1087"/>
      <c r="C139" s="1087"/>
      <c r="D139" s="1087"/>
      <c r="E139" s="1087"/>
      <c r="F139" s="1087"/>
      <c r="G139" s="1087"/>
      <c r="H139" s="1087"/>
      <c r="I139" s="1087"/>
      <c r="J139" s="1088"/>
      <c r="K139" s="1100"/>
      <c r="L139" s="1101"/>
      <c r="M139" s="1101"/>
      <c r="N139" s="1101"/>
      <c r="O139" s="1101"/>
      <c r="P139" s="1102"/>
      <c r="Q139" s="1102"/>
      <c r="R139" s="1102"/>
      <c r="S139" s="1102"/>
      <c r="T139" s="1102"/>
      <c r="U139" s="1102"/>
      <c r="V139" s="1102"/>
      <c r="W139" s="1102"/>
      <c r="X139" s="1102"/>
      <c r="Y139" s="1102"/>
      <c r="Z139" s="1102"/>
      <c r="AA139" s="1102"/>
      <c r="AB139" s="1102"/>
      <c r="AC139" s="1102"/>
      <c r="AD139" s="1102"/>
      <c r="AE139" s="1102"/>
      <c r="AF139" s="1102"/>
      <c r="AG139" s="1102"/>
      <c r="AH139" s="1102"/>
      <c r="AI139" s="1102"/>
      <c r="AJ139" s="1102"/>
      <c r="AK139" s="1102"/>
      <c r="AL139" s="1102"/>
      <c r="AM139" s="1102"/>
      <c r="AN139" s="1103"/>
    </row>
    <row r="140" spans="1:40" ht="15.75" thickTop="1" thickBot="1" x14ac:dyDescent="0.25">
      <c r="A140" s="1080" t="str">
        <f>Sprachen!L23</f>
        <v>Deviation approval</v>
      </c>
      <c r="B140" s="1081"/>
      <c r="C140" s="1081"/>
      <c r="D140" s="1081"/>
      <c r="E140" s="1081"/>
      <c r="F140" s="1081"/>
      <c r="G140" s="1081"/>
      <c r="H140" s="1081"/>
      <c r="I140" s="1081"/>
      <c r="J140" s="1082"/>
      <c r="K140" s="1089" t="str">
        <f>Sprachen!L289</f>
        <v>Test area</v>
      </c>
      <c r="L140" s="1089"/>
      <c r="M140" s="1089"/>
      <c r="N140" s="1089"/>
      <c r="O140" s="1089"/>
      <c r="P140" s="1111" t="str">
        <f>Sprachen!L22</f>
        <v>Deviation approval</v>
      </c>
      <c r="Q140" s="1112"/>
      <c r="R140" s="1112"/>
      <c r="S140" s="1112"/>
      <c r="T140" s="1112"/>
      <c r="U140" s="1112"/>
      <c r="V140" s="1112"/>
      <c r="W140" s="1112"/>
      <c r="X140" s="1112"/>
      <c r="Y140" s="1112"/>
      <c r="Z140" s="1112"/>
      <c r="AA140" s="1112"/>
      <c r="AB140" s="1112"/>
      <c r="AC140" s="1112"/>
      <c r="AD140" s="1112"/>
      <c r="AE140" s="1112"/>
      <c r="AF140" s="1112"/>
      <c r="AG140" s="1112"/>
      <c r="AH140" s="1112"/>
      <c r="AI140" s="1113"/>
      <c r="AJ140" s="1111" t="str">
        <f>Sprachen!L160</f>
        <v>Validity</v>
      </c>
      <c r="AK140" s="1112"/>
      <c r="AL140" s="1112"/>
      <c r="AM140" s="1112"/>
      <c r="AN140" s="1114"/>
    </row>
    <row r="141" spans="1:40" ht="24" customHeight="1" x14ac:dyDescent="0.2">
      <c r="A141" s="1083"/>
      <c r="B141" s="1084"/>
      <c r="C141" s="1084"/>
      <c r="D141" s="1084"/>
      <c r="E141" s="1084"/>
      <c r="F141" s="1084"/>
      <c r="G141" s="1084"/>
      <c r="H141" s="1084"/>
      <c r="I141" s="1084"/>
      <c r="J141" s="1085"/>
      <c r="K141" s="1091"/>
      <c r="L141" s="1092"/>
      <c r="M141" s="1092"/>
      <c r="N141" s="1092"/>
      <c r="O141" s="1092"/>
      <c r="P141" s="1104"/>
      <c r="Q141" s="1105"/>
      <c r="R141" s="1105"/>
      <c r="S141" s="1105"/>
      <c r="T141" s="1105"/>
      <c r="U141" s="1105"/>
      <c r="V141" s="1105"/>
      <c r="W141" s="1105"/>
      <c r="X141" s="1105"/>
      <c r="Y141" s="1105"/>
      <c r="Z141" s="1105"/>
      <c r="AA141" s="1105"/>
      <c r="AB141" s="1105"/>
      <c r="AC141" s="1105"/>
      <c r="AD141" s="1105"/>
      <c r="AE141" s="1105"/>
      <c r="AF141" s="1105"/>
      <c r="AG141" s="1105"/>
      <c r="AH141" s="1105"/>
      <c r="AI141" s="1115"/>
      <c r="AJ141" s="1104"/>
      <c r="AK141" s="1105"/>
      <c r="AL141" s="1105"/>
      <c r="AM141" s="1105"/>
      <c r="AN141" s="1106"/>
    </row>
    <row r="142" spans="1:40" ht="24" customHeight="1" x14ac:dyDescent="0.2">
      <c r="A142" s="1083"/>
      <c r="B142" s="1084"/>
      <c r="C142" s="1084"/>
      <c r="D142" s="1084"/>
      <c r="E142" s="1084"/>
      <c r="F142" s="1084"/>
      <c r="G142" s="1084"/>
      <c r="H142" s="1084"/>
      <c r="I142" s="1084"/>
      <c r="J142" s="1085"/>
      <c r="K142" s="1096"/>
      <c r="L142" s="1097"/>
      <c r="M142" s="1097"/>
      <c r="N142" s="1097"/>
      <c r="O142" s="1097"/>
      <c r="P142" s="1107"/>
      <c r="Q142" s="1108"/>
      <c r="R142" s="1108"/>
      <c r="S142" s="1108"/>
      <c r="T142" s="1108"/>
      <c r="U142" s="1108"/>
      <c r="V142" s="1108"/>
      <c r="W142" s="1108"/>
      <c r="X142" s="1108"/>
      <c r="Y142" s="1108"/>
      <c r="Z142" s="1108"/>
      <c r="AA142" s="1108"/>
      <c r="AB142" s="1108"/>
      <c r="AC142" s="1108"/>
      <c r="AD142" s="1108"/>
      <c r="AE142" s="1108"/>
      <c r="AF142" s="1108"/>
      <c r="AG142" s="1108"/>
      <c r="AH142" s="1108"/>
      <c r="AI142" s="1109"/>
      <c r="AJ142" s="1107"/>
      <c r="AK142" s="1108"/>
      <c r="AL142" s="1108"/>
      <c r="AM142" s="1108"/>
      <c r="AN142" s="1110"/>
    </row>
    <row r="143" spans="1:40" ht="24" customHeight="1" x14ac:dyDescent="0.2">
      <c r="A143" s="1083"/>
      <c r="B143" s="1084"/>
      <c r="C143" s="1084"/>
      <c r="D143" s="1084"/>
      <c r="E143" s="1084"/>
      <c r="F143" s="1084"/>
      <c r="G143" s="1084"/>
      <c r="H143" s="1084"/>
      <c r="I143" s="1084"/>
      <c r="J143" s="1085"/>
      <c r="K143" s="1096"/>
      <c r="L143" s="1097"/>
      <c r="M143" s="1097"/>
      <c r="N143" s="1097"/>
      <c r="O143" s="1097"/>
      <c r="P143" s="1107"/>
      <c r="Q143" s="1108"/>
      <c r="R143" s="1108"/>
      <c r="S143" s="1108"/>
      <c r="T143" s="1108"/>
      <c r="U143" s="1108"/>
      <c r="V143" s="1108"/>
      <c r="W143" s="1108"/>
      <c r="X143" s="1108"/>
      <c r="Y143" s="1108"/>
      <c r="Z143" s="1108"/>
      <c r="AA143" s="1108"/>
      <c r="AB143" s="1108"/>
      <c r="AC143" s="1108"/>
      <c r="AD143" s="1108"/>
      <c r="AE143" s="1108"/>
      <c r="AF143" s="1108"/>
      <c r="AG143" s="1108"/>
      <c r="AH143" s="1108"/>
      <c r="AI143" s="1109"/>
      <c r="AJ143" s="1107"/>
      <c r="AK143" s="1108"/>
      <c r="AL143" s="1108"/>
      <c r="AM143" s="1108"/>
      <c r="AN143" s="1110"/>
    </row>
    <row r="144" spans="1:40" ht="24" customHeight="1" thickBot="1" x14ac:dyDescent="0.25">
      <c r="A144" s="1086"/>
      <c r="B144" s="1087"/>
      <c r="C144" s="1087"/>
      <c r="D144" s="1087"/>
      <c r="E144" s="1087"/>
      <c r="F144" s="1087"/>
      <c r="G144" s="1087"/>
      <c r="H144" s="1087"/>
      <c r="I144" s="1087"/>
      <c r="J144" s="1088"/>
      <c r="K144" s="1100"/>
      <c r="L144" s="1101"/>
      <c r="M144" s="1101"/>
      <c r="N144" s="1101"/>
      <c r="O144" s="1101"/>
      <c r="P144" s="1116"/>
      <c r="Q144" s="1117"/>
      <c r="R144" s="1117"/>
      <c r="S144" s="1117"/>
      <c r="T144" s="1117"/>
      <c r="U144" s="1117"/>
      <c r="V144" s="1117"/>
      <c r="W144" s="1117"/>
      <c r="X144" s="1117"/>
      <c r="Y144" s="1117"/>
      <c r="Z144" s="1117"/>
      <c r="AA144" s="1117"/>
      <c r="AB144" s="1117"/>
      <c r="AC144" s="1117"/>
      <c r="AD144" s="1117"/>
      <c r="AE144" s="1117"/>
      <c r="AF144" s="1117"/>
      <c r="AG144" s="1117"/>
      <c r="AH144" s="1117"/>
      <c r="AI144" s="1118"/>
      <c r="AJ144" s="1116"/>
      <c r="AK144" s="1117"/>
      <c r="AL144" s="1117"/>
      <c r="AM144" s="1117"/>
      <c r="AN144" s="1119"/>
    </row>
    <row r="145" spans="1:40" ht="15" thickTop="1" x14ac:dyDescent="0.2">
      <c r="A145" s="693" t="str">
        <f>Sprachen!L234</f>
        <v>Name</v>
      </c>
      <c r="B145" s="694"/>
      <c r="C145" s="695"/>
      <c r="D145" s="695"/>
      <c r="E145" s="695"/>
      <c r="F145" s="695"/>
      <c r="G145" s="695"/>
      <c r="H145" s="696"/>
      <c r="I145" s="697" t="str">
        <f>IF('Anlage 2 PPF Abstimmung'!I271&lt;&gt;"",'Anlage 2 PPF Abstimmung'!I271,"")</f>
        <v/>
      </c>
      <c r="J145" s="698"/>
      <c r="K145" s="698"/>
      <c r="L145" s="698"/>
      <c r="M145" s="698"/>
      <c r="N145" s="698"/>
      <c r="O145" s="698"/>
      <c r="P145" s="698"/>
      <c r="Q145" s="698"/>
      <c r="R145" s="698"/>
      <c r="S145" s="698"/>
      <c r="T145" s="698"/>
      <c r="U145" s="699"/>
      <c r="V145" s="700" t="str">
        <f>Sprachen!L61</f>
        <v>Remark</v>
      </c>
      <c r="W145" s="701"/>
      <c r="X145" s="701"/>
      <c r="Y145" s="701"/>
      <c r="Z145" s="702"/>
      <c r="AA145" s="637"/>
      <c r="AB145" s="637"/>
      <c r="AC145" s="637"/>
      <c r="AD145" s="637"/>
      <c r="AE145" s="637"/>
      <c r="AF145" s="637"/>
      <c r="AG145" s="637"/>
      <c r="AH145" s="637"/>
      <c r="AI145" s="637"/>
      <c r="AJ145" s="637"/>
      <c r="AK145" s="637"/>
      <c r="AL145" s="637"/>
      <c r="AM145" s="637"/>
      <c r="AN145" s="638"/>
    </row>
    <row r="146" spans="1:40" x14ac:dyDescent="0.2">
      <c r="A146" s="675" t="str">
        <f>Sprachen!L20</f>
        <v>Department</v>
      </c>
      <c r="B146" s="676"/>
      <c r="C146" s="677"/>
      <c r="D146" s="677"/>
      <c r="E146" s="677"/>
      <c r="F146" s="677"/>
      <c r="G146" s="677"/>
      <c r="H146" s="678"/>
      <c r="I146" s="274" t="str">
        <f>IF('Anlage 2 PPF Abstimmung'!I272&lt;&gt;"",'Anlage 2 PPF Abstimmung'!I272,"")</f>
        <v/>
      </c>
      <c r="J146" s="275"/>
      <c r="K146" s="275"/>
      <c r="L146" s="275"/>
      <c r="M146" s="275"/>
      <c r="N146" s="275"/>
      <c r="O146" s="275"/>
      <c r="P146" s="275"/>
      <c r="Q146" s="275"/>
      <c r="R146" s="275"/>
      <c r="S146" s="275"/>
      <c r="T146" s="275"/>
      <c r="U146" s="277"/>
      <c r="V146" s="703"/>
      <c r="W146" s="704"/>
      <c r="X146" s="704"/>
      <c r="Y146" s="704"/>
      <c r="Z146" s="705"/>
      <c r="AA146" s="639"/>
      <c r="AB146" s="639"/>
      <c r="AC146" s="639"/>
      <c r="AD146" s="639"/>
      <c r="AE146" s="639"/>
      <c r="AF146" s="639"/>
      <c r="AG146" s="639"/>
      <c r="AH146" s="639"/>
      <c r="AI146" s="639"/>
      <c r="AJ146" s="639"/>
      <c r="AK146" s="639"/>
      <c r="AL146" s="639"/>
      <c r="AM146" s="639"/>
      <c r="AN146" s="640"/>
    </row>
    <row r="147" spans="1:40" x14ac:dyDescent="0.2">
      <c r="A147" s="675" t="str">
        <f>Sprachen!L343</f>
        <v>Telephone</v>
      </c>
      <c r="B147" s="676"/>
      <c r="C147" s="677"/>
      <c r="D147" s="677"/>
      <c r="E147" s="677"/>
      <c r="F147" s="677"/>
      <c r="G147" s="677"/>
      <c r="H147" s="678"/>
      <c r="I147" s="274" t="str">
        <f>IF('Anlage 2 PPF Abstimmung'!I273&lt;&gt;"",'Anlage 2 PPF Abstimmung'!I273,"")</f>
        <v/>
      </c>
      <c r="J147" s="275"/>
      <c r="K147" s="275"/>
      <c r="L147" s="275"/>
      <c r="M147" s="275"/>
      <c r="N147" s="275"/>
      <c r="O147" s="275"/>
      <c r="P147" s="275"/>
      <c r="Q147" s="275"/>
      <c r="R147" s="275"/>
      <c r="S147" s="275"/>
      <c r="T147" s="275"/>
      <c r="U147" s="277"/>
      <c r="V147" s="703"/>
      <c r="W147" s="704"/>
      <c r="X147" s="704"/>
      <c r="Y147" s="704"/>
      <c r="Z147" s="705"/>
      <c r="AA147" s="639"/>
      <c r="AB147" s="639"/>
      <c r="AC147" s="639"/>
      <c r="AD147" s="639"/>
      <c r="AE147" s="639"/>
      <c r="AF147" s="639"/>
      <c r="AG147" s="639"/>
      <c r="AH147" s="639"/>
      <c r="AI147" s="639"/>
      <c r="AJ147" s="639"/>
      <c r="AK147" s="639"/>
      <c r="AL147" s="639"/>
      <c r="AM147" s="639"/>
      <c r="AN147" s="640"/>
    </row>
    <row r="148" spans="1:40" x14ac:dyDescent="0.2">
      <c r="A148" s="675" t="str">
        <f>Sprachen!L119</f>
        <v>E-mail/Fax</v>
      </c>
      <c r="B148" s="676"/>
      <c r="C148" s="677"/>
      <c r="D148" s="677"/>
      <c r="E148" s="677"/>
      <c r="F148" s="677"/>
      <c r="G148" s="677"/>
      <c r="H148" s="678"/>
      <c r="I148" s="274" t="str">
        <f>IF('Anlage 2 PPF Abstimmung'!I274&lt;&gt;"",'Anlage 2 PPF Abstimmung'!I274,"")</f>
        <v/>
      </c>
      <c r="J148" s="275"/>
      <c r="K148" s="275"/>
      <c r="L148" s="275"/>
      <c r="M148" s="275"/>
      <c r="N148" s="275"/>
      <c r="O148" s="275"/>
      <c r="P148" s="275"/>
      <c r="Q148" s="275"/>
      <c r="R148" s="275"/>
      <c r="S148" s="275"/>
      <c r="T148" s="275"/>
      <c r="U148" s="277"/>
      <c r="V148" s="703"/>
      <c r="W148" s="704"/>
      <c r="X148" s="704"/>
      <c r="Y148" s="704"/>
      <c r="Z148" s="705"/>
      <c r="AA148" s="641"/>
      <c r="AB148" s="641"/>
      <c r="AC148" s="641"/>
      <c r="AD148" s="641"/>
      <c r="AE148" s="641"/>
      <c r="AF148" s="641"/>
      <c r="AG148" s="641"/>
      <c r="AH148" s="641"/>
      <c r="AI148" s="641"/>
      <c r="AJ148" s="641"/>
      <c r="AK148" s="641"/>
      <c r="AL148" s="641"/>
      <c r="AM148" s="641"/>
      <c r="AN148" s="642"/>
    </row>
    <row r="149" spans="1:40" ht="28.5" customHeight="1" thickBot="1" x14ac:dyDescent="0.25">
      <c r="A149" s="679" t="str">
        <f>Sprachen!L91</f>
        <v>Date</v>
      </c>
      <c r="B149" s="680"/>
      <c r="C149" s="681"/>
      <c r="D149" s="681"/>
      <c r="E149" s="681"/>
      <c r="F149" s="681"/>
      <c r="G149" s="681"/>
      <c r="H149" s="682"/>
      <c r="I149" s="683"/>
      <c r="J149" s="293"/>
      <c r="K149" s="293"/>
      <c r="L149" s="293"/>
      <c r="M149" s="293"/>
      <c r="N149" s="293"/>
      <c r="O149" s="293"/>
      <c r="P149" s="293"/>
      <c r="Q149" s="293"/>
      <c r="R149" s="293"/>
      <c r="S149" s="293"/>
      <c r="T149" s="293"/>
      <c r="U149" s="295"/>
      <c r="V149" s="667" t="str">
        <f>Sprachen!L348</f>
        <v>Signature</v>
      </c>
      <c r="W149" s="668"/>
      <c r="X149" s="668"/>
      <c r="Y149" s="668"/>
      <c r="Z149" s="669"/>
      <c r="AA149" s="670"/>
      <c r="AB149" s="670"/>
      <c r="AC149" s="670"/>
      <c r="AD149" s="670"/>
      <c r="AE149" s="670"/>
      <c r="AF149" s="670"/>
      <c r="AG149" s="670"/>
      <c r="AH149" s="670"/>
      <c r="AI149" s="670"/>
      <c r="AJ149" s="670"/>
      <c r="AK149" s="670"/>
      <c r="AL149" s="670"/>
      <c r="AM149" s="670"/>
      <c r="AN149" s="671"/>
    </row>
    <row r="150" spans="1:40" ht="15" thickTop="1" x14ac:dyDescent="0.2"/>
  </sheetData>
  <mergeCells count="845">
    <mergeCell ref="AA149:AN149"/>
    <mergeCell ref="I147:U147"/>
    <mergeCell ref="A148:H148"/>
    <mergeCell ref="I148:U148"/>
    <mergeCell ref="A149:H149"/>
    <mergeCell ref="I149:U149"/>
    <mergeCell ref="V149:Z149"/>
    <mergeCell ref="K144:O144"/>
    <mergeCell ref="P144:AI144"/>
    <mergeCell ref="AJ144:AN144"/>
    <mergeCell ref="A145:H145"/>
    <mergeCell ref="I145:U145"/>
    <mergeCell ref="V145:Z148"/>
    <mergeCell ref="AA145:AN148"/>
    <mergeCell ref="A146:H146"/>
    <mergeCell ref="I146:U146"/>
    <mergeCell ref="A147:H147"/>
    <mergeCell ref="A140:J144"/>
    <mergeCell ref="K143:O143"/>
    <mergeCell ref="P143:AI143"/>
    <mergeCell ref="AJ143:AN143"/>
    <mergeCell ref="A135:J139"/>
    <mergeCell ref="K135:O135"/>
    <mergeCell ref="P135:AN135"/>
    <mergeCell ref="K136:O136"/>
    <mergeCell ref="P136:AN136"/>
    <mergeCell ref="K137:O137"/>
    <mergeCell ref="P137:AN137"/>
    <mergeCell ref="AJ141:AN141"/>
    <mergeCell ref="K142:O142"/>
    <mergeCell ref="P142:AI142"/>
    <mergeCell ref="AJ142:AN142"/>
    <mergeCell ref="K138:O138"/>
    <mergeCell ref="P138:AN138"/>
    <mergeCell ref="K139:O139"/>
    <mergeCell ref="P139:AN139"/>
    <mergeCell ref="K140:O140"/>
    <mergeCell ref="P140:AI140"/>
    <mergeCell ref="AJ140:AN140"/>
    <mergeCell ref="K141:O141"/>
    <mergeCell ref="P141:AI141"/>
    <mergeCell ref="A129:J129"/>
    <mergeCell ref="K129:AN129"/>
    <mergeCell ref="A130:J134"/>
    <mergeCell ref="K130:O130"/>
    <mergeCell ref="P130:AN130"/>
    <mergeCell ref="K131:O131"/>
    <mergeCell ref="P131:AN131"/>
    <mergeCell ref="K132:O132"/>
    <mergeCell ref="P132:AN132"/>
    <mergeCell ref="K133:O133"/>
    <mergeCell ref="P133:AN133"/>
    <mergeCell ref="K134:O134"/>
    <mergeCell ref="P134:AN134"/>
    <mergeCell ref="A124:H124"/>
    <mergeCell ref="I124:U124"/>
    <mergeCell ref="A118:R118"/>
    <mergeCell ref="S118:T118"/>
    <mergeCell ref="U118:AL118"/>
    <mergeCell ref="A127:R127"/>
    <mergeCell ref="S127:T127"/>
    <mergeCell ref="U127:AL128"/>
    <mergeCell ref="AM127:AN128"/>
    <mergeCell ref="A128:R128"/>
    <mergeCell ref="S128:T128"/>
    <mergeCell ref="V124:Z124"/>
    <mergeCell ref="AA124:AN124"/>
    <mergeCell ref="A125:AN125"/>
    <mergeCell ref="A126:R126"/>
    <mergeCell ref="S126:T126"/>
    <mergeCell ref="U126:AL126"/>
    <mergeCell ref="AM126:AN126"/>
    <mergeCell ref="AM118:AN118"/>
    <mergeCell ref="A119:AN119"/>
    <mergeCell ref="A120:H120"/>
    <mergeCell ref="I120:U120"/>
    <mergeCell ref="V120:Z123"/>
    <mergeCell ref="AA120:AN123"/>
    <mergeCell ref="Y114:AA114"/>
    <mergeCell ref="AB114:AJ114"/>
    <mergeCell ref="AK114:AN114"/>
    <mergeCell ref="A115:AN115"/>
    <mergeCell ref="A116:AN116"/>
    <mergeCell ref="A117:AN117"/>
    <mergeCell ref="A114:L114"/>
    <mergeCell ref="M114:N114"/>
    <mergeCell ref="O114:P114"/>
    <mergeCell ref="Q114:R114"/>
    <mergeCell ref="S114:U114"/>
    <mergeCell ref="V114:X114"/>
    <mergeCell ref="A122:H122"/>
    <mergeCell ref="I122:U122"/>
    <mergeCell ref="A123:H123"/>
    <mergeCell ref="I123:U123"/>
    <mergeCell ref="A113:L113"/>
    <mergeCell ref="M113:N113"/>
    <mergeCell ref="O113:P113"/>
    <mergeCell ref="Q113:R113"/>
    <mergeCell ref="S113:U113"/>
    <mergeCell ref="A121:H121"/>
    <mergeCell ref="I121:U121"/>
    <mergeCell ref="V113:X113"/>
    <mergeCell ref="Y113:AA113"/>
    <mergeCell ref="AB113:AJ113"/>
    <mergeCell ref="AK113:AN113"/>
    <mergeCell ref="A112:L112"/>
    <mergeCell ref="M112:N112"/>
    <mergeCell ref="O112:P112"/>
    <mergeCell ref="Q112:R112"/>
    <mergeCell ref="S112:U112"/>
    <mergeCell ref="V112:X112"/>
    <mergeCell ref="Y112:AA112"/>
    <mergeCell ref="AB112:AJ112"/>
    <mergeCell ref="AK112:AN112"/>
    <mergeCell ref="Y110:AA110"/>
    <mergeCell ref="AB110:AJ110"/>
    <mergeCell ref="AK110:AN110"/>
    <mergeCell ref="A111:L111"/>
    <mergeCell ref="M111:N111"/>
    <mergeCell ref="O111:P111"/>
    <mergeCell ref="Q111:R111"/>
    <mergeCell ref="S111:U111"/>
    <mergeCell ref="V111:X111"/>
    <mergeCell ref="Y111:AA111"/>
    <mergeCell ref="A110:L110"/>
    <mergeCell ref="M110:N110"/>
    <mergeCell ref="O110:P110"/>
    <mergeCell ref="Q110:R110"/>
    <mergeCell ref="S110:U110"/>
    <mergeCell ref="V110:X110"/>
    <mergeCell ref="AB111:AJ111"/>
    <mergeCell ref="AK111:AN111"/>
    <mergeCell ref="A108:AN108"/>
    <mergeCell ref="A109:L109"/>
    <mergeCell ref="M109:N109"/>
    <mergeCell ref="O109:P109"/>
    <mergeCell ref="Q109:R109"/>
    <mergeCell ref="S109:U109"/>
    <mergeCell ref="V109:X109"/>
    <mergeCell ref="Y109:AA109"/>
    <mergeCell ref="AB109:AJ109"/>
    <mergeCell ref="AK109:AN109"/>
    <mergeCell ref="C107:K107"/>
    <mergeCell ref="L107:P107"/>
    <mergeCell ref="Q107:T107"/>
    <mergeCell ref="U107:AE107"/>
    <mergeCell ref="AF107:AJ107"/>
    <mergeCell ref="AK107:AN107"/>
    <mergeCell ref="C106:K106"/>
    <mergeCell ref="L106:P106"/>
    <mergeCell ref="Q106:T106"/>
    <mergeCell ref="U106:AE106"/>
    <mergeCell ref="AF106:AJ106"/>
    <mergeCell ref="AK106:AN106"/>
    <mergeCell ref="C105:K105"/>
    <mergeCell ref="L105:P105"/>
    <mergeCell ref="Q105:T105"/>
    <mergeCell ref="U105:AE105"/>
    <mergeCell ref="AF105:AJ105"/>
    <mergeCell ref="AK105:AN105"/>
    <mergeCell ref="C104:K104"/>
    <mergeCell ref="L104:P104"/>
    <mergeCell ref="Q104:T104"/>
    <mergeCell ref="U104:AE104"/>
    <mergeCell ref="AF104:AJ104"/>
    <mergeCell ref="AK104:AN104"/>
    <mergeCell ref="C103:K103"/>
    <mergeCell ref="L103:P103"/>
    <mergeCell ref="Q103:T103"/>
    <mergeCell ref="U103:AE103"/>
    <mergeCell ref="AF103:AJ103"/>
    <mergeCell ref="AK103:AN103"/>
    <mergeCell ref="C102:K102"/>
    <mergeCell ref="L102:P102"/>
    <mergeCell ref="Q102:T102"/>
    <mergeCell ref="U102:AE102"/>
    <mergeCell ref="AF102:AJ102"/>
    <mergeCell ref="AK102:AN102"/>
    <mergeCell ref="C101:K101"/>
    <mergeCell ref="L101:P101"/>
    <mergeCell ref="Q101:T101"/>
    <mergeCell ref="U101:AE101"/>
    <mergeCell ref="AF101:AJ101"/>
    <mergeCell ref="AK101:AN101"/>
    <mergeCell ref="C100:K100"/>
    <mergeCell ref="L100:P100"/>
    <mergeCell ref="Q100:T100"/>
    <mergeCell ref="U100:AE100"/>
    <mergeCell ref="AF100:AJ100"/>
    <mergeCell ref="AK100:AN100"/>
    <mergeCell ref="C99:K99"/>
    <mergeCell ref="L99:P99"/>
    <mergeCell ref="Q99:T99"/>
    <mergeCell ref="U99:AE99"/>
    <mergeCell ref="AF99:AJ99"/>
    <mergeCell ref="AK99:AN99"/>
    <mergeCell ref="C98:K98"/>
    <mergeCell ref="L98:P98"/>
    <mergeCell ref="Q98:T98"/>
    <mergeCell ref="U98:AE98"/>
    <mergeCell ref="AF98:AJ98"/>
    <mergeCell ref="AK98:AN98"/>
    <mergeCell ref="C97:K97"/>
    <mergeCell ref="L97:P97"/>
    <mergeCell ref="Q97:T97"/>
    <mergeCell ref="U97:AE97"/>
    <mergeCell ref="AF97:AJ97"/>
    <mergeCell ref="AK97:AN97"/>
    <mergeCell ref="C96:K96"/>
    <mergeCell ref="L96:P96"/>
    <mergeCell ref="Q96:T96"/>
    <mergeCell ref="U96:AE96"/>
    <mergeCell ref="AF96:AJ96"/>
    <mergeCell ref="AK96:AN96"/>
    <mergeCell ref="C95:K95"/>
    <mergeCell ref="L95:P95"/>
    <mergeCell ref="Q95:T95"/>
    <mergeCell ref="U95:AE95"/>
    <mergeCell ref="AF95:AJ95"/>
    <mergeCell ref="AK95:AN95"/>
    <mergeCell ref="C94:K94"/>
    <mergeCell ref="L94:P94"/>
    <mergeCell ref="Q94:T94"/>
    <mergeCell ref="U94:AE94"/>
    <mergeCell ref="AF94:AJ94"/>
    <mergeCell ref="AK94:AN94"/>
    <mergeCell ref="C93:K93"/>
    <mergeCell ref="L93:P93"/>
    <mergeCell ref="Q93:T93"/>
    <mergeCell ref="U93:AE93"/>
    <mergeCell ref="AF93:AJ93"/>
    <mergeCell ref="AK93:AN93"/>
    <mergeCell ref="C92:K92"/>
    <mergeCell ref="L92:P92"/>
    <mergeCell ref="Q92:T92"/>
    <mergeCell ref="U92:AE92"/>
    <mergeCell ref="AF92:AJ92"/>
    <mergeCell ref="AK92:AN92"/>
    <mergeCell ref="C91:K91"/>
    <mergeCell ref="L91:P91"/>
    <mergeCell ref="Q91:T91"/>
    <mergeCell ref="U91:AE91"/>
    <mergeCell ref="AF91:AJ91"/>
    <mergeCell ref="AK91:AN91"/>
    <mergeCell ref="C90:K90"/>
    <mergeCell ref="L90:P90"/>
    <mergeCell ref="Q90:T90"/>
    <mergeCell ref="U90:AE90"/>
    <mergeCell ref="AF90:AJ90"/>
    <mergeCell ref="AK90:AN90"/>
    <mergeCell ref="C89:K89"/>
    <mergeCell ref="L89:P89"/>
    <mergeCell ref="Q89:T89"/>
    <mergeCell ref="U89:AE89"/>
    <mergeCell ref="AF89:AJ89"/>
    <mergeCell ref="AK89:AN89"/>
    <mergeCell ref="C88:K88"/>
    <mergeCell ref="L88:P88"/>
    <mergeCell ref="Q88:T88"/>
    <mergeCell ref="U88:AE88"/>
    <mergeCell ref="AF88:AJ88"/>
    <mergeCell ref="AK88:AN88"/>
    <mergeCell ref="C87:K87"/>
    <mergeCell ref="L87:P87"/>
    <mergeCell ref="Q87:T87"/>
    <mergeCell ref="U87:AE87"/>
    <mergeCell ref="AF87:AJ87"/>
    <mergeCell ref="AK87:AN87"/>
    <mergeCell ref="C86:K86"/>
    <mergeCell ref="L86:P86"/>
    <mergeCell ref="Q86:T86"/>
    <mergeCell ref="U86:AE86"/>
    <mergeCell ref="AF86:AJ86"/>
    <mergeCell ref="AK86:AN86"/>
    <mergeCell ref="C85:K85"/>
    <mergeCell ref="L85:P85"/>
    <mergeCell ref="Q85:T85"/>
    <mergeCell ref="U85:AE85"/>
    <mergeCell ref="AF85:AJ85"/>
    <mergeCell ref="AK85:AN85"/>
    <mergeCell ref="C84:K84"/>
    <mergeCell ref="L84:P84"/>
    <mergeCell ref="Q84:T84"/>
    <mergeCell ref="U84:AE84"/>
    <mergeCell ref="AF84:AJ84"/>
    <mergeCell ref="AK84:AN84"/>
    <mergeCell ref="C83:K83"/>
    <mergeCell ref="L83:P83"/>
    <mergeCell ref="Q83:T83"/>
    <mergeCell ref="U83:AE83"/>
    <mergeCell ref="AF83:AJ83"/>
    <mergeCell ref="AK83:AN83"/>
    <mergeCell ref="C82:K82"/>
    <mergeCell ref="L82:P82"/>
    <mergeCell ref="Q82:T82"/>
    <mergeCell ref="U82:AE82"/>
    <mergeCell ref="AF82:AJ82"/>
    <mergeCell ref="AK82:AN82"/>
    <mergeCell ref="C81:K81"/>
    <mergeCell ref="L81:P81"/>
    <mergeCell ref="Q81:T81"/>
    <mergeCell ref="U81:AE81"/>
    <mergeCell ref="AF81:AJ81"/>
    <mergeCell ref="AK81:AN81"/>
    <mergeCell ref="C80:K80"/>
    <mergeCell ref="L80:P80"/>
    <mergeCell ref="Q80:T80"/>
    <mergeCell ref="U80:AE80"/>
    <mergeCell ref="AF80:AJ80"/>
    <mergeCell ref="AK80:AN80"/>
    <mergeCell ref="L76:P76"/>
    <mergeCell ref="Q76:T76"/>
    <mergeCell ref="U76:AE76"/>
    <mergeCell ref="AF76:AJ76"/>
    <mergeCell ref="AK76:AN76"/>
    <mergeCell ref="C79:K79"/>
    <mergeCell ref="L79:P79"/>
    <mergeCell ref="Q79:T79"/>
    <mergeCell ref="U79:AE79"/>
    <mergeCell ref="AF79:AJ79"/>
    <mergeCell ref="AK79:AN79"/>
    <mergeCell ref="C78:K78"/>
    <mergeCell ref="L78:P78"/>
    <mergeCell ref="Q78:T78"/>
    <mergeCell ref="U78:AE78"/>
    <mergeCell ref="AF78:AJ78"/>
    <mergeCell ref="AK78:AN78"/>
    <mergeCell ref="AK74:AN74"/>
    <mergeCell ref="C75:K75"/>
    <mergeCell ref="L75:P75"/>
    <mergeCell ref="Q75:T75"/>
    <mergeCell ref="U75:AE75"/>
    <mergeCell ref="AF75:AJ75"/>
    <mergeCell ref="AK75:AN75"/>
    <mergeCell ref="A72:AN72"/>
    <mergeCell ref="A73:B73"/>
    <mergeCell ref="C73:T73"/>
    <mergeCell ref="U73:AN73"/>
    <mergeCell ref="A74:B107"/>
    <mergeCell ref="C74:K74"/>
    <mergeCell ref="L74:P74"/>
    <mergeCell ref="Q74:T74"/>
    <mergeCell ref="U74:AE74"/>
    <mergeCell ref="AF74:AJ74"/>
    <mergeCell ref="C77:K77"/>
    <mergeCell ref="L77:P77"/>
    <mergeCell ref="Q77:T77"/>
    <mergeCell ref="U77:AE77"/>
    <mergeCell ref="AF77:AJ77"/>
    <mergeCell ref="AK77:AN77"/>
    <mergeCell ref="C76:K76"/>
    <mergeCell ref="AB70:AE70"/>
    <mergeCell ref="AF70:AN70"/>
    <mergeCell ref="A71:C71"/>
    <mergeCell ref="D71:L71"/>
    <mergeCell ref="M71:N71"/>
    <mergeCell ref="O71:P71"/>
    <mergeCell ref="Q71:R71"/>
    <mergeCell ref="S71:AA71"/>
    <mergeCell ref="AB71:AE71"/>
    <mergeCell ref="AF71:AN71"/>
    <mergeCell ref="A70:C70"/>
    <mergeCell ref="D70:L70"/>
    <mergeCell ref="M70:N70"/>
    <mergeCell ref="O70:P70"/>
    <mergeCell ref="Q70:R70"/>
    <mergeCell ref="S70:AA70"/>
    <mergeCell ref="AB68:AE68"/>
    <mergeCell ref="AF68:AN68"/>
    <mergeCell ref="A69:C69"/>
    <mergeCell ref="D69:L69"/>
    <mergeCell ref="M69:N69"/>
    <mergeCell ref="O69:P69"/>
    <mergeCell ref="Q69:R69"/>
    <mergeCell ref="S69:AA69"/>
    <mergeCell ref="AB69:AE69"/>
    <mergeCell ref="AF69:AN69"/>
    <mergeCell ref="A68:C68"/>
    <mergeCell ref="D68:L68"/>
    <mergeCell ref="M68:N68"/>
    <mergeCell ref="O68:P68"/>
    <mergeCell ref="Q68:R68"/>
    <mergeCell ref="S68:AA68"/>
    <mergeCell ref="AB66:AE66"/>
    <mergeCell ref="AF66:AN66"/>
    <mergeCell ref="A67:C67"/>
    <mergeCell ref="D67:L67"/>
    <mergeCell ref="M67:N67"/>
    <mergeCell ref="O67:P67"/>
    <mergeCell ref="Q67:R67"/>
    <mergeCell ref="S67:AA67"/>
    <mergeCell ref="AB67:AE67"/>
    <mergeCell ref="AF67:AN67"/>
    <mergeCell ref="A66:C66"/>
    <mergeCell ref="D66:L66"/>
    <mergeCell ref="M66:N66"/>
    <mergeCell ref="O66:P66"/>
    <mergeCell ref="Q66:R66"/>
    <mergeCell ref="S66:AA66"/>
    <mergeCell ref="O65:P65"/>
    <mergeCell ref="Q65:R65"/>
    <mergeCell ref="S65:AA65"/>
    <mergeCell ref="AB65:AE65"/>
    <mergeCell ref="AF65:AN65"/>
    <mergeCell ref="A64:C64"/>
    <mergeCell ref="D64:L64"/>
    <mergeCell ref="M64:N64"/>
    <mergeCell ref="O64:P64"/>
    <mergeCell ref="Q64:R64"/>
    <mergeCell ref="S64:AA64"/>
    <mergeCell ref="AT61:AT71"/>
    <mergeCell ref="AU61:AU71"/>
    <mergeCell ref="AV61:AV71"/>
    <mergeCell ref="AB62:AE62"/>
    <mergeCell ref="AF62:AN62"/>
    <mergeCell ref="AB63:AE63"/>
    <mergeCell ref="AF63:AN63"/>
    <mergeCell ref="A63:C63"/>
    <mergeCell ref="D63:L63"/>
    <mergeCell ref="M63:N63"/>
    <mergeCell ref="O63:P63"/>
    <mergeCell ref="Q63:R63"/>
    <mergeCell ref="S63:AA63"/>
    <mergeCell ref="A62:C62"/>
    <mergeCell ref="D62:L62"/>
    <mergeCell ref="M62:N62"/>
    <mergeCell ref="O62:P62"/>
    <mergeCell ref="Q62:R62"/>
    <mergeCell ref="S62:AA62"/>
    <mergeCell ref="AB64:AE64"/>
    <mergeCell ref="AF64:AN64"/>
    <mergeCell ref="A65:C65"/>
    <mergeCell ref="D65:L65"/>
    <mergeCell ref="M65:N65"/>
    <mergeCell ref="A59:C59"/>
    <mergeCell ref="D59:AN59"/>
    <mergeCell ref="A60:R60"/>
    <mergeCell ref="S60:AA60"/>
    <mergeCell ref="A61:C61"/>
    <mergeCell ref="D61:L61"/>
    <mergeCell ref="M61:N61"/>
    <mergeCell ref="O61:P61"/>
    <mergeCell ref="Q61:R61"/>
    <mergeCell ref="S61:AA61"/>
    <mergeCell ref="AB61:AE61"/>
    <mergeCell ref="AF61:AN61"/>
    <mergeCell ref="AB57:AE57"/>
    <mergeCell ref="AF57:AN57"/>
    <mergeCell ref="A58:C58"/>
    <mergeCell ref="D58:L58"/>
    <mergeCell ref="M58:N58"/>
    <mergeCell ref="O58:P58"/>
    <mergeCell ref="Q58:R58"/>
    <mergeCell ref="S58:AA58"/>
    <mergeCell ref="AB58:AE58"/>
    <mergeCell ref="AF58:AN58"/>
    <mergeCell ref="A57:C57"/>
    <mergeCell ref="D57:L57"/>
    <mergeCell ref="M57:N57"/>
    <mergeCell ref="O57:P57"/>
    <mergeCell ref="Q57:R57"/>
    <mergeCell ref="S57:AA57"/>
    <mergeCell ref="AB55:AE55"/>
    <mergeCell ref="AF55:AN55"/>
    <mergeCell ref="A56:C56"/>
    <mergeCell ref="D56:L56"/>
    <mergeCell ref="M56:N56"/>
    <mergeCell ref="O56:P56"/>
    <mergeCell ref="Q56:R56"/>
    <mergeCell ref="S56:AA56"/>
    <mergeCell ref="AB56:AE56"/>
    <mergeCell ref="AF56:AN56"/>
    <mergeCell ref="A55:C55"/>
    <mergeCell ref="D55:L55"/>
    <mergeCell ref="M55:N55"/>
    <mergeCell ref="O55:P55"/>
    <mergeCell ref="Q55:R55"/>
    <mergeCell ref="S55:AA55"/>
    <mergeCell ref="O54:P54"/>
    <mergeCell ref="Q54:R54"/>
    <mergeCell ref="S54:AA54"/>
    <mergeCell ref="AB54:AE54"/>
    <mergeCell ref="AF54:AN54"/>
    <mergeCell ref="A53:C53"/>
    <mergeCell ref="D53:L53"/>
    <mergeCell ref="M53:N53"/>
    <mergeCell ref="O53:P53"/>
    <mergeCell ref="Q53:R53"/>
    <mergeCell ref="S53:AA53"/>
    <mergeCell ref="AT50:AT58"/>
    <mergeCell ref="AU50:AU58"/>
    <mergeCell ref="AV50:AV58"/>
    <mergeCell ref="AB51:AE51"/>
    <mergeCell ref="AF51:AN51"/>
    <mergeCell ref="AB52:AE52"/>
    <mergeCell ref="AF52:AN52"/>
    <mergeCell ref="A52:C52"/>
    <mergeCell ref="D52:L52"/>
    <mergeCell ref="M52:N52"/>
    <mergeCell ref="O52:P52"/>
    <mergeCell ref="Q52:R52"/>
    <mergeCell ref="S52:AA52"/>
    <mergeCell ref="A51:C51"/>
    <mergeCell ref="D51:L51"/>
    <mergeCell ref="M51:N51"/>
    <mergeCell ref="O51:P51"/>
    <mergeCell ref="Q51:R51"/>
    <mergeCell ref="S51:AA51"/>
    <mergeCell ref="AB53:AE53"/>
    <mergeCell ref="AF53:AN53"/>
    <mergeCell ref="A54:C54"/>
    <mergeCell ref="D54:L54"/>
    <mergeCell ref="M54:N54"/>
    <mergeCell ref="AB48:AE48"/>
    <mergeCell ref="AF48:AN48"/>
    <mergeCell ref="A49:C49"/>
    <mergeCell ref="D49:AN49"/>
    <mergeCell ref="A50:C50"/>
    <mergeCell ref="D50:L50"/>
    <mergeCell ref="M50:N50"/>
    <mergeCell ref="O50:P50"/>
    <mergeCell ref="Q50:R50"/>
    <mergeCell ref="S50:AA50"/>
    <mergeCell ref="A48:C48"/>
    <mergeCell ref="D48:L48"/>
    <mergeCell ref="M48:N48"/>
    <mergeCell ref="O48:P48"/>
    <mergeCell ref="Q48:R48"/>
    <mergeCell ref="S48:AA48"/>
    <mergeCell ref="AB50:AE50"/>
    <mergeCell ref="AF50:AN50"/>
    <mergeCell ref="O47:P47"/>
    <mergeCell ref="Q47:R47"/>
    <mergeCell ref="S47:AA47"/>
    <mergeCell ref="AB47:AE47"/>
    <mergeCell ref="AF47:AN47"/>
    <mergeCell ref="A46:C46"/>
    <mergeCell ref="D46:L46"/>
    <mergeCell ref="M46:N46"/>
    <mergeCell ref="O46:P46"/>
    <mergeCell ref="Q46:R46"/>
    <mergeCell ref="S46:AA46"/>
    <mergeCell ref="AT43:AT48"/>
    <mergeCell ref="AU43:AU48"/>
    <mergeCell ref="AV43:AV48"/>
    <mergeCell ref="A44:C44"/>
    <mergeCell ref="D44:L44"/>
    <mergeCell ref="M44:N44"/>
    <mergeCell ref="O44:P44"/>
    <mergeCell ref="Q44:R44"/>
    <mergeCell ref="S44:AA44"/>
    <mergeCell ref="AB44:AE44"/>
    <mergeCell ref="AF44:AN44"/>
    <mergeCell ref="A45:C45"/>
    <mergeCell ref="D45:L45"/>
    <mergeCell ref="M45:N45"/>
    <mergeCell ref="O45:P45"/>
    <mergeCell ref="Q45:R45"/>
    <mergeCell ref="S45:AA45"/>
    <mergeCell ref="AB45:AE45"/>
    <mergeCell ref="AF45:AN45"/>
    <mergeCell ref="AB46:AE46"/>
    <mergeCell ref="AF46:AN46"/>
    <mergeCell ref="A47:C47"/>
    <mergeCell ref="D47:L47"/>
    <mergeCell ref="M47:N47"/>
    <mergeCell ref="A42:C42"/>
    <mergeCell ref="D42:AN42"/>
    <mergeCell ref="A43:C43"/>
    <mergeCell ref="D43:L43"/>
    <mergeCell ref="M43:N43"/>
    <mergeCell ref="O43:P43"/>
    <mergeCell ref="Q43:R43"/>
    <mergeCell ref="S43:AA43"/>
    <mergeCell ref="AB43:AE43"/>
    <mergeCell ref="AF43:AN43"/>
    <mergeCell ref="AB40:AE40"/>
    <mergeCell ref="AF40:AN40"/>
    <mergeCell ref="A41:C41"/>
    <mergeCell ref="D41:L41"/>
    <mergeCell ref="M41:N41"/>
    <mergeCell ref="O41:P41"/>
    <mergeCell ref="Q41:R41"/>
    <mergeCell ref="S41:AA41"/>
    <mergeCell ref="AB41:AE41"/>
    <mergeCell ref="AF41:AN41"/>
    <mergeCell ref="A40:C40"/>
    <mergeCell ref="D40:L40"/>
    <mergeCell ref="M40:N40"/>
    <mergeCell ref="O40:P40"/>
    <mergeCell ref="Q40:R40"/>
    <mergeCell ref="S40:AA40"/>
    <mergeCell ref="AB38:AE38"/>
    <mergeCell ref="AF38:AN38"/>
    <mergeCell ref="A39:C39"/>
    <mergeCell ref="D39:L39"/>
    <mergeCell ref="M39:N39"/>
    <mergeCell ref="O39:P39"/>
    <mergeCell ref="Q39:R39"/>
    <mergeCell ref="S39:AA39"/>
    <mergeCell ref="AB39:AE39"/>
    <mergeCell ref="AF39:AN39"/>
    <mergeCell ref="A38:C38"/>
    <mergeCell ref="D38:L38"/>
    <mergeCell ref="M38:N38"/>
    <mergeCell ref="O38:P38"/>
    <mergeCell ref="Q38:R38"/>
    <mergeCell ref="S38:AA38"/>
    <mergeCell ref="AB36:AE36"/>
    <mergeCell ref="AF36:AN36"/>
    <mergeCell ref="A37:C37"/>
    <mergeCell ref="D37:L37"/>
    <mergeCell ref="M37:N37"/>
    <mergeCell ref="O37:P37"/>
    <mergeCell ref="Q37:R37"/>
    <mergeCell ref="S37:AA37"/>
    <mergeCell ref="AB37:AE37"/>
    <mergeCell ref="AF37:AN37"/>
    <mergeCell ref="A36:C36"/>
    <mergeCell ref="D36:L36"/>
    <mergeCell ref="M36:N36"/>
    <mergeCell ref="O36:P36"/>
    <mergeCell ref="Q36:R36"/>
    <mergeCell ref="S36:AA36"/>
    <mergeCell ref="AB34:AE34"/>
    <mergeCell ref="AF34:AN34"/>
    <mergeCell ref="A35:C35"/>
    <mergeCell ref="D35:L35"/>
    <mergeCell ref="M35:N35"/>
    <mergeCell ref="O35:P35"/>
    <mergeCell ref="Q35:R35"/>
    <mergeCell ref="S35:AA35"/>
    <mergeCell ref="AB35:AE35"/>
    <mergeCell ref="AF35:AN35"/>
    <mergeCell ref="A34:C34"/>
    <mergeCell ref="D34:L34"/>
    <mergeCell ref="M34:N34"/>
    <mergeCell ref="O34:P34"/>
    <mergeCell ref="Q34:R34"/>
    <mergeCell ref="S34:AA34"/>
    <mergeCell ref="O33:P33"/>
    <mergeCell ref="Q33:R33"/>
    <mergeCell ref="S33:AA33"/>
    <mergeCell ref="AB33:AE33"/>
    <mergeCell ref="AF33:AN33"/>
    <mergeCell ref="A32:C32"/>
    <mergeCell ref="D32:L32"/>
    <mergeCell ref="M32:N32"/>
    <mergeCell ref="O32:P32"/>
    <mergeCell ref="Q32:R32"/>
    <mergeCell ref="S32:AA32"/>
    <mergeCell ref="AT29:AT41"/>
    <mergeCell ref="AU29:AU41"/>
    <mergeCell ref="AV29:AV41"/>
    <mergeCell ref="A30:C30"/>
    <mergeCell ref="D30:L30"/>
    <mergeCell ref="M30:N30"/>
    <mergeCell ref="O30:P30"/>
    <mergeCell ref="Q30:R30"/>
    <mergeCell ref="S30:AA30"/>
    <mergeCell ref="AB30:AE30"/>
    <mergeCell ref="AF30:AN30"/>
    <mergeCell ref="A31:C31"/>
    <mergeCell ref="D31:L31"/>
    <mergeCell ref="M31:N31"/>
    <mergeCell ref="O31:P31"/>
    <mergeCell ref="Q31:R31"/>
    <mergeCell ref="S31:AA31"/>
    <mergeCell ref="AB31:AE31"/>
    <mergeCell ref="AF31:AN31"/>
    <mergeCell ref="AB32:AE32"/>
    <mergeCell ref="AF32:AN32"/>
    <mergeCell ref="A33:C33"/>
    <mergeCell ref="D33:L33"/>
    <mergeCell ref="M33:N33"/>
    <mergeCell ref="A28:C28"/>
    <mergeCell ref="D28:AN28"/>
    <mergeCell ref="A29:C29"/>
    <mergeCell ref="D29:L29"/>
    <mergeCell ref="M29:N29"/>
    <mergeCell ref="O29:P29"/>
    <mergeCell ref="Q29:R29"/>
    <mergeCell ref="S29:AA29"/>
    <mergeCell ref="AB29:AE29"/>
    <mergeCell ref="AF29:AN29"/>
    <mergeCell ref="AT25:AT27"/>
    <mergeCell ref="AU25:AU27"/>
    <mergeCell ref="AV25:AV27"/>
    <mergeCell ref="A26:C26"/>
    <mergeCell ref="D26:L26"/>
    <mergeCell ref="M26:N26"/>
    <mergeCell ref="O26:P26"/>
    <mergeCell ref="Q26:R26"/>
    <mergeCell ref="S26:AA26"/>
    <mergeCell ref="AB26:AE26"/>
    <mergeCell ref="AF26:AN26"/>
    <mergeCell ref="A27:C27"/>
    <mergeCell ref="D27:L27"/>
    <mergeCell ref="M27:N27"/>
    <mergeCell ref="O27:P27"/>
    <mergeCell ref="Q27:R27"/>
    <mergeCell ref="S27:AA27"/>
    <mergeCell ref="AB27:AE27"/>
    <mergeCell ref="AF27:AN27"/>
    <mergeCell ref="A24:C24"/>
    <mergeCell ref="D24:AN24"/>
    <mergeCell ref="A25:C25"/>
    <mergeCell ref="D25:L25"/>
    <mergeCell ref="M25:N25"/>
    <mergeCell ref="O25:P25"/>
    <mergeCell ref="Q25:R25"/>
    <mergeCell ref="S25:AA25"/>
    <mergeCell ref="AB25:AE25"/>
    <mergeCell ref="AF25:AN25"/>
    <mergeCell ref="O23:P23"/>
    <mergeCell ref="Q23:R23"/>
    <mergeCell ref="S23:AA23"/>
    <mergeCell ref="AB23:AE23"/>
    <mergeCell ref="AF23:AN23"/>
    <mergeCell ref="A22:C22"/>
    <mergeCell ref="D22:L22"/>
    <mergeCell ref="M22:N22"/>
    <mergeCell ref="O22:P22"/>
    <mergeCell ref="Q22:R22"/>
    <mergeCell ref="S22:AA22"/>
    <mergeCell ref="AT19:AT23"/>
    <mergeCell ref="AU19:AU23"/>
    <mergeCell ref="AV19:AV23"/>
    <mergeCell ref="AB20:AE20"/>
    <mergeCell ref="AF20:AN20"/>
    <mergeCell ref="AB21:AE21"/>
    <mergeCell ref="AF21:AN21"/>
    <mergeCell ref="A21:C21"/>
    <mergeCell ref="D21:L21"/>
    <mergeCell ref="M21:N21"/>
    <mergeCell ref="O21:P21"/>
    <mergeCell ref="Q21:R21"/>
    <mergeCell ref="S21:AA21"/>
    <mergeCell ref="A20:C20"/>
    <mergeCell ref="D20:L20"/>
    <mergeCell ref="M20:N20"/>
    <mergeCell ref="O20:P20"/>
    <mergeCell ref="Q20:R20"/>
    <mergeCell ref="S20:AA20"/>
    <mergeCell ref="AB22:AE22"/>
    <mergeCell ref="AF22:AN22"/>
    <mergeCell ref="A23:C23"/>
    <mergeCell ref="D23:L23"/>
    <mergeCell ref="M23:N23"/>
    <mergeCell ref="A19:C19"/>
    <mergeCell ref="D19:L19"/>
    <mergeCell ref="M19:N19"/>
    <mergeCell ref="O19:P19"/>
    <mergeCell ref="Q19:R19"/>
    <mergeCell ref="S19:AA19"/>
    <mergeCell ref="AB16:AE16"/>
    <mergeCell ref="AF16:AN16"/>
    <mergeCell ref="A17:R17"/>
    <mergeCell ref="S17:AA17"/>
    <mergeCell ref="A18:C18"/>
    <mergeCell ref="D18:AN18"/>
    <mergeCell ref="AB19:AE19"/>
    <mergeCell ref="AF19:AN19"/>
    <mergeCell ref="AU15:AU16"/>
    <mergeCell ref="AV15:AV16"/>
    <mergeCell ref="A16:C16"/>
    <mergeCell ref="D16:L16"/>
    <mergeCell ref="M16:N16"/>
    <mergeCell ref="O16:P16"/>
    <mergeCell ref="Q16:R16"/>
    <mergeCell ref="S16:AA16"/>
    <mergeCell ref="A15:C15"/>
    <mergeCell ref="D15:L15"/>
    <mergeCell ref="M15:N15"/>
    <mergeCell ref="O15:P15"/>
    <mergeCell ref="Q15:R15"/>
    <mergeCell ref="S15:AA15"/>
    <mergeCell ref="AB15:AE15"/>
    <mergeCell ref="AF15:AN15"/>
    <mergeCell ref="AT15:AT16"/>
    <mergeCell ref="A12:N12"/>
    <mergeCell ref="A13:AN13"/>
    <mergeCell ref="A14:C14"/>
    <mergeCell ref="D14:F14"/>
    <mergeCell ref="G14:L14"/>
    <mergeCell ref="M14:N14"/>
    <mergeCell ref="O14:P14"/>
    <mergeCell ref="Q14:R14"/>
    <mergeCell ref="S14:AA14"/>
    <mergeCell ref="AB14:AE14"/>
    <mergeCell ref="AF14:AN14"/>
    <mergeCell ref="A11:G11"/>
    <mergeCell ref="H11:N11"/>
    <mergeCell ref="O11:U11"/>
    <mergeCell ref="V11:AA11"/>
    <mergeCell ref="AB11:AH11"/>
    <mergeCell ref="AI11:AN11"/>
    <mergeCell ref="A10:G10"/>
    <mergeCell ref="H10:N10"/>
    <mergeCell ref="O10:U10"/>
    <mergeCell ref="V10:AA10"/>
    <mergeCell ref="AB10:AH10"/>
    <mergeCell ref="AI10:AN10"/>
    <mergeCell ref="A9:G9"/>
    <mergeCell ref="H9:N9"/>
    <mergeCell ref="O9:U9"/>
    <mergeCell ref="V9:AA9"/>
    <mergeCell ref="AB9:AH9"/>
    <mergeCell ref="AI9:AN9"/>
    <mergeCell ref="A8:G8"/>
    <mergeCell ref="H8:N8"/>
    <mergeCell ref="O8:U8"/>
    <mergeCell ref="V8:AA8"/>
    <mergeCell ref="AB8:AH8"/>
    <mergeCell ref="AI8:AN8"/>
    <mergeCell ref="A7:G7"/>
    <mergeCell ref="H7:N7"/>
    <mergeCell ref="O7:U7"/>
    <mergeCell ref="V7:AA7"/>
    <mergeCell ref="AB7:AH7"/>
    <mergeCell ref="AI7:AN7"/>
    <mergeCell ref="A6:G6"/>
    <mergeCell ref="H6:N6"/>
    <mergeCell ref="O6:U6"/>
    <mergeCell ref="V6:AA6"/>
    <mergeCell ref="AB6:AH6"/>
    <mergeCell ref="AI6:AN6"/>
    <mergeCell ref="A1:M2"/>
    <mergeCell ref="N1:T1"/>
    <mergeCell ref="U1:AN1"/>
    <mergeCell ref="N2:T2"/>
    <mergeCell ref="U2:AN2"/>
    <mergeCell ref="A3:N3"/>
    <mergeCell ref="O3:AA3"/>
    <mergeCell ref="AB3:AN3"/>
    <mergeCell ref="A4:G4"/>
    <mergeCell ref="H4:N4"/>
    <mergeCell ref="O4:U4"/>
    <mergeCell ref="V4:AA4"/>
    <mergeCell ref="AB4:AH5"/>
    <mergeCell ref="A5:G5"/>
    <mergeCell ref="H5:N5"/>
    <mergeCell ref="O5:U5"/>
    <mergeCell ref="V5:AA5"/>
    <mergeCell ref="AI4:AN5"/>
  </mergeCells>
  <conditionalFormatting sqref="A116:AN116">
    <cfRule type="expression" dxfId="377" priority="262">
      <formula>$A$116&lt;&gt;""</formula>
    </cfRule>
  </conditionalFormatting>
  <conditionalFormatting sqref="C75:AN107">
    <cfRule type="expression" dxfId="375" priority="228">
      <formula>C75&lt;&gt;""</formula>
    </cfRule>
  </conditionalFormatting>
  <conditionalFormatting sqref="H4:H11">
    <cfRule type="expression" dxfId="373" priority="237">
      <formula>$H4&lt;&gt;""</formula>
    </cfRule>
    <cfRule type="expression" dxfId="372" priority="238">
      <formula>$H4=""</formula>
    </cfRule>
  </conditionalFormatting>
  <conditionalFormatting sqref="I120:I124">
    <cfRule type="expression" dxfId="371" priority="270">
      <formula>$I120=""</formula>
    </cfRule>
    <cfRule type="expression" dxfId="370" priority="269">
      <formula>$I120&lt;&gt;""</formula>
    </cfRule>
  </conditionalFormatting>
  <conditionalFormatting sqref="I145:I149">
    <cfRule type="expression" dxfId="369" priority="264">
      <formula>$I145=""</formula>
    </cfRule>
    <cfRule type="expression" dxfId="368" priority="263">
      <formula>$I145&lt;&gt;""</formula>
    </cfRule>
  </conditionalFormatting>
  <conditionalFormatting sqref="L75:AN107">
    <cfRule type="expression" dxfId="367" priority="229">
      <formula>AND($C75&lt;&gt;"",$A$73&lt;&gt;"")</formula>
    </cfRule>
  </conditionalFormatting>
  <conditionalFormatting sqref="M19:N21">
    <cfRule type="expression" dxfId="365" priority="318">
      <formula>M19&lt;&gt;""</formula>
    </cfRule>
  </conditionalFormatting>
  <conditionalFormatting sqref="M23:N23">
    <cfRule type="expression" dxfId="363" priority="5">
      <formula>M23&lt;&gt;""</formula>
    </cfRule>
  </conditionalFormatting>
  <conditionalFormatting sqref="M25:N27">
    <cfRule type="expression" dxfId="361" priority="4">
      <formula>M25&lt;&gt;""</formula>
    </cfRule>
  </conditionalFormatting>
  <conditionalFormatting sqref="M29:N41">
    <cfRule type="expression" dxfId="358" priority="3">
      <formula>M29&lt;&gt;""</formula>
    </cfRule>
  </conditionalFormatting>
  <conditionalFormatting sqref="M43:N48">
    <cfRule type="expression" dxfId="355" priority="2">
      <formula>M43&lt;&gt;""</formula>
    </cfRule>
  </conditionalFormatting>
  <conditionalFormatting sqref="M50:N58">
    <cfRule type="expression" dxfId="352" priority="1">
      <formula>M50&lt;&gt;""</formula>
    </cfRule>
  </conditionalFormatting>
  <conditionalFormatting sqref="M61:N71">
    <cfRule type="expression" dxfId="349" priority="225">
      <formula>$M61&lt;&gt;""</formula>
    </cfRule>
  </conditionalFormatting>
  <conditionalFormatting sqref="O15:P16">
    <cfRule type="expression" dxfId="347" priority="202">
      <formula>AND($O15="",$Q15="X")</formula>
    </cfRule>
    <cfRule type="cellIs" dxfId="346" priority="308" operator="equal">
      <formula>"X"</formula>
    </cfRule>
  </conditionalFormatting>
  <conditionalFormatting sqref="O19:P23">
    <cfRule type="expression" dxfId="345" priority="190">
      <formula>AND($O19="",$Q19="X")</formula>
    </cfRule>
    <cfRule type="expression" dxfId="343" priority="135">
      <formula>AND($O19="X",$Q19&lt;&gt;"")</formula>
    </cfRule>
    <cfRule type="expression" dxfId="342" priority="196">
      <formula>$O19="X"</formula>
    </cfRule>
  </conditionalFormatting>
  <conditionalFormatting sqref="O25:P27">
    <cfRule type="expression" dxfId="340" priority="132">
      <formula>$O25="X"</formula>
    </cfRule>
    <cfRule type="expression" dxfId="338" priority="130">
      <formula>AND($O25="",$Q25="X")</formula>
    </cfRule>
    <cfRule type="expression" dxfId="337" priority="129">
      <formula>AND($O25="X",$Q25&lt;&gt;"")</formula>
    </cfRule>
  </conditionalFormatting>
  <conditionalFormatting sqref="O29:P41">
    <cfRule type="expression" dxfId="335" priority="110">
      <formula>AND($O29="X",$Q29&lt;&gt;"")</formula>
    </cfRule>
    <cfRule type="expression" dxfId="334" priority="111">
      <formula>AND($O29="",$Q29="X")</formula>
    </cfRule>
    <cfRule type="expression" dxfId="332" priority="113">
      <formula>$O29="X"</formula>
    </cfRule>
  </conditionalFormatting>
  <conditionalFormatting sqref="O43:P48">
    <cfRule type="expression" dxfId="330" priority="76">
      <formula>$O43="X"</formula>
    </cfRule>
    <cfRule type="expression" dxfId="328" priority="74">
      <formula>AND($O43="",$Q43="X")</formula>
    </cfRule>
    <cfRule type="expression" dxfId="327" priority="73">
      <formula>AND($O43="X",$Q43&lt;&gt;"")</formula>
    </cfRule>
  </conditionalFormatting>
  <conditionalFormatting sqref="O50:P58">
    <cfRule type="expression" dxfId="324" priority="58">
      <formula>$O50="X"</formula>
    </cfRule>
    <cfRule type="expression" dxfId="323" priority="56">
      <formula>AND($O50="",$Q50="X")</formula>
    </cfRule>
    <cfRule type="expression" dxfId="322" priority="55">
      <formula>AND($O50="X",$Q50&lt;&gt;"")</formula>
    </cfRule>
  </conditionalFormatting>
  <conditionalFormatting sqref="O61:P71">
    <cfRule type="expression" dxfId="321" priority="22">
      <formula>$O61="X"</formula>
    </cfRule>
    <cfRule type="expression" dxfId="319" priority="19">
      <formula>AND($O61="X",$Q61&lt;&gt;"")</formula>
    </cfRule>
    <cfRule type="expression" dxfId="318" priority="20">
      <formula>AND($O61="",$Q61="X")</formula>
    </cfRule>
  </conditionalFormatting>
  <conditionalFormatting sqref="O110:P114">
    <cfRule type="expression" dxfId="316" priority="216">
      <formula>$O110=""</formula>
    </cfRule>
    <cfRule type="cellIs" dxfId="315" priority="218" operator="equal">
      <formula>"X"</formula>
    </cfRule>
  </conditionalFormatting>
  <conditionalFormatting sqref="O15:R16">
    <cfRule type="expression" dxfId="314" priority="200">
      <formula>AND($O15&lt;&gt;"",$Q15&lt;&gt;"")</formula>
    </cfRule>
  </conditionalFormatting>
  <conditionalFormatting sqref="Q15:R16">
    <cfRule type="expression" dxfId="312" priority="201">
      <formula>AND($O15="X",$Q15="")</formula>
    </cfRule>
    <cfRule type="cellIs" dxfId="311" priority="307" operator="equal">
      <formula>"X"</formula>
    </cfRule>
  </conditionalFormatting>
  <conditionalFormatting sqref="Q19:R23">
    <cfRule type="expression" dxfId="309" priority="193">
      <formula>$Q19="X"</formula>
    </cfRule>
    <cfRule type="expression" dxfId="308" priority="134">
      <formula>AND($O19&lt;&gt;"",$Q19="X")</formula>
    </cfRule>
    <cfRule type="expression" dxfId="307" priority="191">
      <formula>AND($O19="X",$Q19="")</formula>
    </cfRule>
  </conditionalFormatting>
  <conditionalFormatting sqref="Q25:R27">
    <cfRule type="expression" dxfId="306" priority="125">
      <formula>AND($O25="X",$Q25="")</formula>
    </cfRule>
    <cfRule type="expression" dxfId="304" priority="127">
      <formula>$Q25="X"</formula>
    </cfRule>
    <cfRule type="expression" dxfId="302" priority="124">
      <formula>AND($O25&lt;&gt;"",$Q25="X")</formula>
    </cfRule>
  </conditionalFormatting>
  <conditionalFormatting sqref="Q29:R41">
    <cfRule type="expression" dxfId="299" priority="106">
      <formula>AND($O29="X",$Q29="")</formula>
    </cfRule>
    <cfRule type="expression" dxfId="298" priority="105">
      <formula>AND($O29&lt;&gt;"",$Q29="X")</formula>
    </cfRule>
    <cfRule type="expression" dxfId="297" priority="108">
      <formula>$Q29="X"</formula>
    </cfRule>
  </conditionalFormatting>
  <conditionalFormatting sqref="Q43:R48">
    <cfRule type="expression" dxfId="295" priority="69">
      <formula>AND($O43="X",$Q43="")</formula>
    </cfRule>
    <cfRule type="expression" dxfId="294" priority="68">
      <formula>AND($O43&lt;&gt;"",$Q43="X")</formula>
    </cfRule>
    <cfRule type="expression" dxfId="292" priority="71">
      <formula>$Q43="X"</formula>
    </cfRule>
  </conditionalFormatting>
  <conditionalFormatting sqref="Q50:R58">
    <cfRule type="expression" dxfId="291" priority="53">
      <formula>$Q50="X"</formula>
    </cfRule>
    <cfRule type="expression" dxfId="288" priority="51">
      <formula>AND($O50="X",$Q50="")</formula>
    </cfRule>
    <cfRule type="expression" dxfId="287" priority="50">
      <formula>AND($O50&lt;&gt;"",$Q50="X")</formula>
    </cfRule>
  </conditionalFormatting>
  <conditionalFormatting sqref="Q61:R71">
    <cfRule type="expression" dxfId="286" priority="15">
      <formula>AND($O61="X",$Q61="")</formula>
    </cfRule>
    <cfRule type="expression" dxfId="284" priority="17">
      <formula>$Q61="X"</formula>
    </cfRule>
    <cfRule type="expression" dxfId="282" priority="14">
      <formula>AND($O61&lt;&gt;"",$Q61="X")</formula>
    </cfRule>
  </conditionalFormatting>
  <conditionalFormatting sqref="Q110:R114">
    <cfRule type="expression" dxfId="281" priority="209">
      <formula>$Q110=""</formula>
    </cfRule>
    <cfRule type="cellIs" dxfId="280" priority="210" operator="equal">
      <formula>"X"</formula>
    </cfRule>
  </conditionalFormatting>
  <conditionalFormatting sqref="S118:T118">
    <cfRule type="expression" dxfId="279" priority="271">
      <formula>$S$118="X"</formula>
    </cfRule>
  </conditionalFormatting>
  <conditionalFormatting sqref="S126:T126">
    <cfRule type="expression" dxfId="278" priority="267">
      <formula>$S126="X"</formula>
    </cfRule>
  </conditionalFormatting>
  <conditionalFormatting sqref="S127:T128">
    <cfRule type="expression" dxfId="277" priority="256">
      <formula>$AO$127=1</formula>
    </cfRule>
    <cfRule type="expression" dxfId="276" priority="257">
      <formula>$S127=""</formula>
    </cfRule>
    <cfRule type="expression" dxfId="275" priority="254">
      <formula>$AO$127&gt;1</formula>
    </cfRule>
    <cfRule type="expression" dxfId="274" priority="255">
      <formula>$S127="X"</formula>
    </cfRule>
  </conditionalFormatting>
  <conditionalFormatting sqref="S17:AA17">
    <cfRule type="expression" dxfId="273" priority="285">
      <formula>$S$17=""</formula>
    </cfRule>
    <cfRule type="expression" dxfId="272" priority="284">
      <formula>$S$17&lt;&gt;""</formula>
    </cfRule>
  </conditionalFormatting>
  <conditionalFormatting sqref="S60:AA60">
    <cfRule type="expression" dxfId="271" priority="287">
      <formula>$S$60=""</formula>
    </cfRule>
    <cfRule type="expression" dxfId="270" priority="286">
      <formula>$S$60&lt;&gt;""</formula>
    </cfRule>
  </conditionalFormatting>
  <conditionalFormatting sqref="S110:AA114">
    <cfRule type="expression" dxfId="269" priority="203">
      <formula>COUNTA($S110:$AA110)&gt;0</formula>
    </cfRule>
  </conditionalFormatting>
  <conditionalFormatting sqref="S16:AN16">
    <cfRule type="expression" dxfId="257" priority="198">
      <formula>S16&lt;&gt;""</formula>
    </cfRule>
    <cfRule type="expression" dxfId="256" priority="199">
      <formula>S16=""</formula>
    </cfRule>
  </conditionalFormatting>
  <conditionalFormatting sqref="S19:AN23">
    <cfRule type="expression" dxfId="255" priority="188">
      <formula>S19&lt;&gt;""</formula>
    </cfRule>
  </conditionalFormatting>
  <conditionalFormatting sqref="S25:AN27">
    <cfRule type="expression" dxfId="254" priority="115">
      <formula>S25&lt;&gt;""</formula>
    </cfRule>
  </conditionalFormatting>
  <conditionalFormatting sqref="S29:AN41">
    <cfRule type="expression" dxfId="253" priority="96">
      <formula>S29&lt;&gt;""</formula>
    </cfRule>
  </conditionalFormatting>
  <conditionalFormatting sqref="S43:AN48">
    <cfRule type="expression" dxfId="252" priority="60">
      <formula>S43&lt;&gt;""</formula>
    </cfRule>
  </conditionalFormatting>
  <conditionalFormatting sqref="S50:AN58">
    <cfRule type="expression" dxfId="251" priority="42">
      <formula>S50&lt;&gt;""</formula>
    </cfRule>
  </conditionalFormatting>
  <conditionalFormatting sqref="S61:AN71">
    <cfRule type="expression" dxfId="250" priority="6">
      <formula>S61&lt;&gt;""</formula>
    </cfRule>
  </conditionalFormatting>
  <conditionalFormatting sqref="S110:AN114">
    <cfRule type="expression" dxfId="249" priority="204">
      <formula>S110&lt;&gt;""</formula>
    </cfRule>
    <cfRule type="expression" dxfId="248" priority="205">
      <formula>AND($Q110&lt;&gt;"",S110="")</formula>
    </cfRule>
    <cfRule type="expression" dxfId="247" priority="206">
      <formula>AND($O110="",$Q110="")</formula>
    </cfRule>
  </conditionalFormatting>
  <conditionalFormatting sqref="U1:AN1">
    <cfRule type="expression" dxfId="246" priority="234">
      <formula>$U$1&lt;&gt;""</formula>
    </cfRule>
    <cfRule type="expression" dxfId="245" priority="235">
      <formula>$U$1=""</formula>
    </cfRule>
  </conditionalFormatting>
  <conditionalFormatting sqref="U2:AN2">
    <cfRule type="expression" dxfId="244" priority="258">
      <formula>$U$2&lt;&gt;""</formula>
    </cfRule>
    <cfRule type="expression" dxfId="243" priority="259">
      <formula>$U$2=""</formula>
    </cfRule>
  </conditionalFormatting>
  <conditionalFormatting sqref="V4:AA11">
    <cfRule type="expression" dxfId="242" priority="239">
      <formula>$V4&lt;&gt;""</formula>
    </cfRule>
    <cfRule type="expression" dxfId="241" priority="240">
      <formula>$V4=""</formula>
    </cfRule>
  </conditionalFormatting>
  <conditionalFormatting sqref="AA120:AA124">
    <cfRule type="expression" dxfId="240" priority="289">
      <formula>$AA120=""</formula>
    </cfRule>
    <cfRule type="expression" dxfId="239" priority="288">
      <formula>$AA120&lt;&gt;""</formula>
    </cfRule>
  </conditionalFormatting>
  <conditionalFormatting sqref="AA145:AA149">
    <cfRule type="expression" dxfId="238" priority="266">
      <formula>$AA145=""</formula>
    </cfRule>
    <cfRule type="expression" dxfId="237" priority="265">
      <formula>$AA145&lt;&gt;""</formula>
    </cfRule>
  </conditionalFormatting>
  <conditionalFormatting sqref="AI4 AI6 AI7:AN7 AI8 AI9:AN11">
    <cfRule type="expression" dxfId="231" priority="241">
      <formula>$AI4&lt;&gt;""</formula>
    </cfRule>
    <cfRule type="expression" dxfId="230" priority="242">
      <formula>$AI4=""</formula>
    </cfRule>
  </conditionalFormatting>
  <conditionalFormatting sqref="AM127">
    <cfRule type="expression" dxfId="229" priority="251">
      <formula>$AM$127="X"</formula>
    </cfRule>
    <cfRule type="expression" dxfId="228" priority="253">
      <formula>$AM$127=""</formula>
    </cfRule>
    <cfRule type="expression" dxfId="227" priority="250">
      <formula>$AO$127&gt;1</formula>
    </cfRule>
    <cfRule type="expression" dxfId="226" priority="252">
      <formula>$AO$127=1</formula>
    </cfRule>
  </conditionalFormatting>
  <conditionalFormatting sqref="AM118:AN118">
    <cfRule type="expression" dxfId="225" priority="275">
      <formula>$AM$118="X"</formula>
    </cfRule>
  </conditionalFormatting>
  <conditionalFormatting sqref="AM126:AN126">
    <cfRule type="expression" dxfId="224" priority="268">
      <formula>$AM126="X"</formula>
    </cfRule>
  </conditionalFormatting>
  <conditionalFormatting sqref="AW15:AW71">
    <cfRule type="cellIs" dxfId="223" priority="249" operator="equal">
      <formula>1</formula>
    </cfRule>
    <cfRule type="cellIs" dxfId="222" priority="248" operator="equal">
      <formula>2</formula>
    </cfRule>
  </conditionalFormatting>
  <printOptions horizontalCentered="1"/>
  <pageMargins left="0.59055118110236204" right="0.39370078740157499" top="1.1023622047244099" bottom="0.55118110236220497" header="0.11811023622047198" footer="0.11811023622047198"/>
  <pageSetup paperSize="9" fitToHeight="0" orientation="portrait" r:id="rId1"/>
  <headerFooter scaleWithDoc="0">
    <oddHeader>&amp;L&amp;"-,Fett"&amp;16&amp;K000000Formsheet&amp;"-,Standard"&amp;11&amp;K000000
&amp;"-,Fett"&amp;16PPF VDA2 - Requirements/Anforderungen Suppliers&amp;"-,Standard"&amp;11
&amp;"-,Fett"&amp;12FS QM 121&amp;"-,Standard" / Revision 01 / Autor: QAS-Hil
&amp;R&amp;6 
 &amp;11
&amp;G</oddHeader>
    <oddFooter>&amp;C&amp;"-,Fett"öffentlich&amp;"-,Standard"&amp;9&amp;KA6A6A6
© Thomas GmbH. All rights reserved.&amp;R&amp;9&amp;KA6A6A6Seite &amp;P von &amp;N</oddFooter>
  </headerFooter>
  <rowBreaks count="5" manualBreakCount="5">
    <brk id="41" max="16383" man="1"/>
    <brk id="58" max="16383" man="1"/>
    <brk id="71" max="16383" man="1"/>
    <brk id="107" max="16383" man="1"/>
    <brk id="124" max="16383" man="1"/>
  </rowBreaks>
  <legacyDrawingHF r:id="rId2"/>
  <extLst>
    <ext xmlns:x14="http://schemas.microsoft.com/office/spreadsheetml/2009/9/main" uri="{78C0D931-6437-407d-A8EE-F0AAD7539E65}">
      <x14:conditionalFormattings>
        <x14:conditionalFormatting xmlns:xm="http://schemas.microsoft.com/office/excel/2006/main">
          <x14:cfRule type="expression" priority="232" id="{AB0150BB-F6FF-4361-868B-D80EC0EB1C35}">
            <xm:f>'Anlage 2 PPF Abstimmung'!$A$41&lt;&gt;""</xm:f>
            <x14:dxf>
              <fill>
                <patternFill>
                  <bgColor theme="8" tint="0.79998168889431442"/>
                </patternFill>
              </fill>
            </x14:dxf>
          </x14:cfRule>
          <x14:cfRule type="expression" priority="233" id="{25C621DE-BB25-4858-B2F8-CD2583AA6004}">
            <xm:f>'Anlage 2 PPF Abstimmung'!$A$41=""</xm:f>
            <x14:dxf>
              <fill>
                <patternFill>
                  <bgColor theme="7" tint="0.79998168889431442"/>
                </patternFill>
              </fill>
            </x14:dxf>
          </x14:cfRule>
          <xm:sqref>A73:B73</xm:sqref>
        </x14:conditionalFormatting>
        <x14:conditionalFormatting xmlns:xm="http://schemas.microsoft.com/office/excel/2006/main">
          <x14:cfRule type="expression" priority="230" id="{9147D29C-C8B0-4572-8983-F2DBB28FFED5}">
            <xm:f>AND($A$73&lt;&gt;"",$A$73=Sprachen!$L$4)</xm:f>
            <x14:dxf>
              <fill>
                <patternFill>
                  <bgColor theme="7" tint="0.79998168889431442"/>
                </patternFill>
              </fill>
            </x14:dxf>
          </x14:cfRule>
          <xm:sqref>C75:C107</xm:sqref>
        </x14:conditionalFormatting>
        <x14:conditionalFormatting xmlns:xm="http://schemas.microsoft.com/office/excel/2006/main">
          <x14:cfRule type="expression" priority="231" id="{84413FB0-6A73-4F48-AEB0-0F2E33E4E13B}">
            <xm:f>$A$73&lt;&gt;Sprachen!$L$4</xm:f>
            <x14:dxf>
              <fill>
                <patternFill>
                  <bgColor theme="0" tint="-0.14996795556505021"/>
                </patternFill>
              </fill>
            </x14:dxf>
          </x14:cfRule>
          <xm:sqref>C75:AN107</xm:sqref>
        </x14:conditionalFormatting>
        <x14:conditionalFormatting xmlns:xm="http://schemas.microsoft.com/office/excel/2006/main">
          <x14:cfRule type="expression" priority="321" id="{58A7C7C9-6452-444F-90D0-0C2E6B324447}">
            <xm:f>AND(M19="",$S$17=Sprachen!$L$4)</xm:f>
            <x14:dxf>
              <fill>
                <patternFill>
                  <bgColor theme="7" tint="0.79998168889431442"/>
                </patternFill>
              </fill>
            </x14:dxf>
          </x14:cfRule>
          <xm:sqref>M19:N21</xm:sqref>
        </x14:conditionalFormatting>
        <x14:conditionalFormatting xmlns:xm="http://schemas.microsoft.com/office/excel/2006/main">
          <x14:cfRule type="expression" priority="324" id="{6E1B8899-626A-49F8-ABEC-A3FEE434905B}">
            <xm:f>$S$17&lt;&gt;Sprachen!$L$4</xm:f>
            <x14:dxf>
              <fill>
                <patternFill>
                  <bgColor theme="0" tint="-4.9989318521683403E-2"/>
                </patternFill>
              </fill>
            </x14:dxf>
          </x14:cfRule>
          <xm:sqref>M19:N23</xm:sqref>
        </x14:conditionalFormatting>
        <x14:conditionalFormatting xmlns:xm="http://schemas.microsoft.com/office/excel/2006/main">
          <x14:cfRule type="expression" priority="317" id="{1BDB3C09-7568-4096-8D1D-F2B15D7C174C}">
            <xm:f>AND(M23="",$S$17=Sprachen!$L$4)</xm:f>
            <x14:dxf>
              <fill>
                <patternFill>
                  <bgColor theme="7" tint="0.79998168889431442"/>
                </patternFill>
              </fill>
            </x14:dxf>
          </x14:cfRule>
          <xm:sqref>M23:N23</xm:sqref>
        </x14:conditionalFormatting>
        <x14:conditionalFormatting xmlns:xm="http://schemas.microsoft.com/office/excel/2006/main">
          <x14:cfRule type="expression" priority="312" id="{E456E29E-73C9-4AA2-A369-CC8B2FB83E85}">
            <xm:f>$S$17&lt;&gt;Sprachen!$L$4</xm:f>
            <x14:dxf>
              <fill>
                <patternFill>
                  <bgColor theme="0" tint="-4.9989318521683403E-2"/>
                </patternFill>
              </fill>
            </x14:dxf>
          </x14:cfRule>
          <x14:cfRule type="expression" priority="311" id="{2F4C0307-FD17-4AA6-A399-5431B91B85B2}">
            <xm:f>AND(M25="",$S$17=Sprachen!$L$4)</xm:f>
            <x14:dxf>
              <fill>
                <patternFill>
                  <bgColor theme="7" tint="0.79998168889431442"/>
                </patternFill>
              </fill>
            </x14:dxf>
          </x14:cfRule>
          <xm:sqref>M25:N27</xm:sqref>
        </x14:conditionalFormatting>
        <x14:conditionalFormatting xmlns:xm="http://schemas.microsoft.com/office/excel/2006/main">
          <x14:cfRule type="expression" priority="303" id="{E9D5068E-E41D-43CC-B44C-EA9AB57000EB}">
            <xm:f>AND(M29="",$S$17=Sprachen!$L$4)</xm:f>
            <x14:dxf>
              <fill>
                <patternFill>
                  <bgColor theme="7" tint="0.79998168889431442"/>
                </patternFill>
              </fill>
            </x14:dxf>
          </x14:cfRule>
          <x14:cfRule type="expression" priority="304" id="{7DC8CE15-E2FE-4D8F-8660-342AB1F614A6}">
            <xm:f>$S$17&lt;&gt;Sprachen!$L$4</xm:f>
            <x14:dxf>
              <fill>
                <patternFill>
                  <bgColor theme="0" tint="-4.9989318521683403E-2"/>
                </patternFill>
              </fill>
            </x14:dxf>
          </x14:cfRule>
          <xm:sqref>M29:N41</xm:sqref>
        </x14:conditionalFormatting>
        <x14:conditionalFormatting xmlns:xm="http://schemas.microsoft.com/office/excel/2006/main">
          <x14:cfRule type="expression" priority="292" id="{7F958561-277D-4BD7-8FAC-43C065EB35FE}">
            <xm:f>AND(M43="",$S$17=Sprachen!$L$4)</xm:f>
            <x14:dxf>
              <fill>
                <patternFill>
                  <bgColor theme="7" tint="0.79998168889431442"/>
                </patternFill>
              </fill>
            </x14:dxf>
          </x14:cfRule>
          <x14:cfRule type="expression" priority="299" id="{2FC0160F-4F73-4DC0-8079-20558B3D5CFD}">
            <xm:f>$S$17&lt;&gt;Sprachen!$L$4</xm:f>
            <x14:dxf>
              <fill>
                <patternFill>
                  <bgColor theme="0" tint="-4.9989318521683403E-2"/>
                </patternFill>
              </fill>
            </x14:dxf>
          </x14:cfRule>
          <xm:sqref>M43:N48</xm:sqref>
        </x14:conditionalFormatting>
        <x14:conditionalFormatting xmlns:xm="http://schemas.microsoft.com/office/excel/2006/main">
          <x14:cfRule type="expression" priority="295" id="{C434B94E-9B77-4244-8716-CB9E1C4AD268}">
            <xm:f>AND(M50="",$S$17=Sprachen!$L$4)</xm:f>
            <x14:dxf>
              <fill>
                <patternFill>
                  <bgColor theme="7" tint="0.79998168889431442"/>
                </patternFill>
              </fill>
            </x14:dxf>
          </x14:cfRule>
          <x14:cfRule type="expression" priority="298" id="{255E1497-C2F9-4C31-9C9A-E844C082B5A7}">
            <xm:f>$S$17&lt;&gt;Sprachen!$L$4</xm:f>
            <x14:dxf>
              <fill>
                <patternFill>
                  <bgColor theme="0" tint="-4.9989318521683403E-2"/>
                </patternFill>
              </fill>
            </x14:dxf>
          </x14:cfRule>
          <xm:sqref>M50:N58</xm:sqref>
        </x14:conditionalFormatting>
        <x14:conditionalFormatting xmlns:xm="http://schemas.microsoft.com/office/excel/2006/main">
          <x14:cfRule type="expression" priority="226" id="{4932DF7C-80D1-4A25-A626-F5B023974B7B}">
            <xm:f>$S$60=Sprachen!$L$4</xm:f>
            <x14:dxf>
              <fill>
                <patternFill>
                  <bgColor theme="7" tint="0.79998168889431442"/>
                </patternFill>
              </fill>
            </x14:dxf>
          </x14:cfRule>
          <xm:sqref>M61:N71</xm:sqref>
        </x14:conditionalFormatting>
        <x14:conditionalFormatting xmlns:xm="http://schemas.microsoft.com/office/excel/2006/main">
          <x14:cfRule type="expression" priority="197" id="{1BA678B4-A98F-4D6D-AB9B-267EE19128B2}">
            <xm:f>AND($M19=Sprachen!$L$4,$O19="")</xm:f>
            <x14:dxf>
              <fill>
                <patternFill>
                  <bgColor theme="7" tint="0.79998168889431442"/>
                </patternFill>
              </fill>
            </x14:dxf>
          </x14:cfRule>
          <xm:sqref>O19:P23</xm:sqref>
        </x14:conditionalFormatting>
        <x14:conditionalFormatting xmlns:xm="http://schemas.microsoft.com/office/excel/2006/main">
          <x14:cfRule type="expression" priority="133" id="{5F89F3B4-F6F1-4F13-A0C2-ED038851A5C1}">
            <xm:f>AND($M25=Sprachen!$L$4,$O25="")</xm:f>
            <x14:dxf>
              <fill>
                <patternFill>
                  <bgColor theme="7" tint="0.79998168889431442"/>
                </patternFill>
              </fill>
            </x14:dxf>
          </x14:cfRule>
          <x14:cfRule type="expression" priority="131" id="{DE9B975C-EFCC-423C-8C45-24B1A52FEB6A}">
            <xm:f>$S$17&lt;&gt;Sprachen!$L$4</xm:f>
            <x14:dxf>
              <fill>
                <patternFill>
                  <bgColor theme="0" tint="-4.9989318521683403E-2"/>
                </patternFill>
              </fill>
            </x14:dxf>
          </x14:cfRule>
          <xm:sqref>O25:P27</xm:sqref>
        </x14:conditionalFormatting>
        <x14:conditionalFormatting xmlns:xm="http://schemas.microsoft.com/office/excel/2006/main">
          <x14:cfRule type="expression" priority="114" id="{DAFFC065-7687-4E3E-A504-2930635A0E8B}">
            <xm:f>AND($M29=Sprachen!$L$4,$O29="")</xm:f>
            <x14:dxf>
              <fill>
                <patternFill>
                  <bgColor theme="7" tint="0.79998168889431442"/>
                </patternFill>
              </fill>
            </x14:dxf>
          </x14:cfRule>
          <x14:cfRule type="expression" priority="112" id="{20EF08F9-5037-430A-A6E2-C8EA0CCD6AE3}">
            <xm:f>$S$17&lt;&gt;Sprachen!$L$4</xm:f>
            <x14:dxf>
              <fill>
                <patternFill>
                  <bgColor theme="0" tint="-4.9989318521683403E-2"/>
                </patternFill>
              </fill>
            </x14:dxf>
          </x14:cfRule>
          <xm:sqref>O29:P41</xm:sqref>
        </x14:conditionalFormatting>
        <x14:conditionalFormatting xmlns:xm="http://schemas.microsoft.com/office/excel/2006/main">
          <x14:cfRule type="expression" priority="75" id="{6BDE7019-9A18-4D18-A85F-3AD099BFCDDE}">
            <xm:f>$S$17&lt;&gt;Sprachen!$L$4</xm:f>
            <x14:dxf>
              <fill>
                <patternFill>
                  <bgColor theme="0" tint="-4.9989318521683403E-2"/>
                </patternFill>
              </fill>
            </x14:dxf>
          </x14:cfRule>
          <x14:cfRule type="expression" priority="77" id="{B9B6DEA6-14EE-4368-A0F8-81DCDEDCB946}">
            <xm:f>AND($M43=Sprachen!$L$4,$O43="")</xm:f>
            <x14:dxf>
              <fill>
                <patternFill>
                  <bgColor theme="7" tint="0.79998168889431442"/>
                </patternFill>
              </fill>
            </x14:dxf>
          </x14:cfRule>
          <xm:sqref>O43:P48</xm:sqref>
        </x14:conditionalFormatting>
        <x14:conditionalFormatting xmlns:xm="http://schemas.microsoft.com/office/excel/2006/main">
          <x14:cfRule type="expression" priority="59" id="{0D864FB0-8340-4ED8-8005-8603E7A87A81}">
            <xm:f>AND($M50=Sprachen!$L$4,$O50="")</xm:f>
            <x14:dxf>
              <fill>
                <patternFill>
                  <bgColor theme="7" tint="0.79998168889431442"/>
                </patternFill>
              </fill>
            </x14:dxf>
          </x14:cfRule>
          <x14:cfRule type="expression" priority="57" id="{39D64068-FA25-425D-8D05-E995835B64A9}">
            <xm:f>$S$17&lt;&gt;Sprachen!$L$4</xm:f>
            <x14:dxf>
              <fill>
                <patternFill>
                  <bgColor theme="0" tint="-4.9989318521683403E-2"/>
                </patternFill>
              </fill>
            </x14:dxf>
          </x14:cfRule>
          <xm:sqref>O50:P58</xm:sqref>
        </x14:conditionalFormatting>
        <x14:conditionalFormatting xmlns:xm="http://schemas.microsoft.com/office/excel/2006/main">
          <x14:cfRule type="expression" priority="23" id="{CE1742CD-6848-47D9-8076-866BD2EAD6E6}">
            <xm:f>AND($M61=Sprachen!$L$4,$O61="")</xm:f>
            <x14:dxf>
              <fill>
                <patternFill>
                  <bgColor theme="7" tint="0.79998168889431442"/>
                </patternFill>
              </fill>
            </x14:dxf>
          </x14:cfRule>
          <x14:cfRule type="expression" priority="21" id="{9ADF10BE-A23A-440B-81D5-6C746F12A2E4}">
            <xm:f>$S$60&lt;&gt;Sprachen!$L$4</xm:f>
            <x14:dxf>
              <fill>
                <patternFill>
                  <bgColor theme="0" tint="-4.9989318521683403E-2"/>
                </patternFill>
              </fill>
            </x14:dxf>
          </x14:cfRule>
          <xm:sqref>O61:P71</xm:sqref>
        </x14:conditionalFormatting>
        <x14:conditionalFormatting xmlns:xm="http://schemas.microsoft.com/office/excel/2006/main">
          <x14:cfRule type="expression" priority="192" id="{80EC6E47-EA4D-46A6-854F-C0F653A80117}">
            <xm:f>$S$17&lt;&gt;Sprachen!$L$4</xm:f>
            <x14:dxf>
              <fill>
                <patternFill>
                  <bgColor theme="0" tint="-4.9989318521683403E-2"/>
                </patternFill>
              </fill>
            </x14:dxf>
          </x14:cfRule>
          <xm:sqref>O19:AN23</xm:sqref>
        </x14:conditionalFormatting>
        <x14:conditionalFormatting xmlns:xm="http://schemas.microsoft.com/office/excel/2006/main">
          <x14:cfRule type="expression" priority="194" id="{B833EAC3-2CA4-4B92-94A6-B9E734364EAB}">
            <xm:f>AND($M19=Sprachen!$L$4,$Q19="")</xm:f>
            <x14:dxf>
              <fill>
                <patternFill>
                  <bgColor theme="7" tint="0.79998168889431442"/>
                </patternFill>
              </fill>
            </x14:dxf>
          </x14:cfRule>
          <xm:sqref>Q19:R23</xm:sqref>
        </x14:conditionalFormatting>
        <x14:conditionalFormatting xmlns:xm="http://schemas.microsoft.com/office/excel/2006/main">
          <x14:cfRule type="expression" priority="126" id="{53A2D1E2-A24E-4EFC-B034-3D89AC07860D}">
            <xm:f>$S$17&lt;&gt;Sprachen!$L$4</xm:f>
            <x14:dxf>
              <fill>
                <patternFill>
                  <bgColor theme="0" tint="-4.9989318521683403E-2"/>
                </patternFill>
              </fill>
            </x14:dxf>
          </x14:cfRule>
          <x14:cfRule type="expression" priority="128" id="{AFFC6DC7-D72E-4A87-8FEF-6D6EADAA6A4F}">
            <xm:f>AND($M25=Sprachen!$L$4,$Q25="")</xm:f>
            <x14:dxf>
              <fill>
                <patternFill>
                  <bgColor theme="7" tint="0.79998168889431442"/>
                </patternFill>
              </fill>
            </x14:dxf>
          </x14:cfRule>
          <xm:sqref>Q25:R27</xm:sqref>
        </x14:conditionalFormatting>
        <x14:conditionalFormatting xmlns:xm="http://schemas.microsoft.com/office/excel/2006/main">
          <x14:cfRule type="expression" priority="109" id="{3B3CE78C-E235-41AC-9275-D38C8BFBF215}">
            <xm:f>AND($M29=Sprachen!$L$4,$Q29="")</xm:f>
            <x14:dxf>
              <fill>
                <patternFill>
                  <bgColor theme="7" tint="0.79998168889431442"/>
                </patternFill>
              </fill>
            </x14:dxf>
          </x14:cfRule>
          <x14:cfRule type="expression" priority="107" id="{50832F81-CC9F-425A-B303-035FFAD3FEBC}">
            <xm:f>$S$17&lt;&gt;Sprachen!$L$4</xm:f>
            <x14:dxf>
              <fill>
                <patternFill>
                  <bgColor theme="0" tint="-4.9989318521683403E-2"/>
                </patternFill>
              </fill>
            </x14:dxf>
          </x14:cfRule>
          <xm:sqref>Q29:R41</xm:sqref>
        </x14:conditionalFormatting>
        <x14:conditionalFormatting xmlns:xm="http://schemas.microsoft.com/office/excel/2006/main">
          <x14:cfRule type="expression" priority="72" id="{91A50D06-69A4-41EB-93DD-BF09EAD71F2F}">
            <xm:f>AND($M43=Sprachen!$L$4,$Q43="")</xm:f>
            <x14:dxf>
              <fill>
                <patternFill>
                  <bgColor theme="7" tint="0.79998168889431442"/>
                </patternFill>
              </fill>
            </x14:dxf>
          </x14:cfRule>
          <x14:cfRule type="expression" priority="70" id="{235BEFEA-E2A2-4019-A4A9-E07FCE010E4A}">
            <xm:f>$S$17&lt;&gt;Sprachen!$L$4</xm:f>
            <x14:dxf>
              <fill>
                <patternFill>
                  <bgColor theme="0" tint="-4.9989318521683403E-2"/>
                </patternFill>
              </fill>
            </x14:dxf>
          </x14:cfRule>
          <xm:sqref>Q43:R48</xm:sqref>
        </x14:conditionalFormatting>
        <x14:conditionalFormatting xmlns:xm="http://schemas.microsoft.com/office/excel/2006/main">
          <x14:cfRule type="expression" priority="54" id="{08922356-3641-45F5-8361-BD74F8232C70}">
            <xm:f>AND($M50=Sprachen!$L$4,$Q50="")</xm:f>
            <x14:dxf>
              <fill>
                <patternFill>
                  <bgColor theme="7" tint="0.79998168889431442"/>
                </patternFill>
              </fill>
            </x14:dxf>
          </x14:cfRule>
          <x14:cfRule type="expression" priority="52" id="{3D9F93FD-6516-411A-8C4B-A354028C4DCA}">
            <xm:f>$S$17&lt;&gt;Sprachen!$L$4</xm:f>
            <x14:dxf>
              <fill>
                <patternFill>
                  <bgColor theme="0" tint="-4.9989318521683403E-2"/>
                </patternFill>
              </fill>
            </x14:dxf>
          </x14:cfRule>
          <xm:sqref>Q50:R58</xm:sqref>
        </x14:conditionalFormatting>
        <x14:conditionalFormatting xmlns:xm="http://schemas.microsoft.com/office/excel/2006/main">
          <x14:cfRule type="expression" priority="16" id="{4133D38D-CE14-4607-9D25-CD43FDF12701}">
            <xm:f>$S$60&lt;&gt;Sprachen!$L$4</xm:f>
            <x14:dxf>
              <fill>
                <patternFill>
                  <bgColor theme="0" tint="-4.9989318521683403E-2"/>
                </patternFill>
              </fill>
            </x14:dxf>
          </x14:cfRule>
          <x14:cfRule type="expression" priority="18" id="{CEE4184E-260D-4C36-AEAF-A48DB6E183D5}">
            <xm:f>AND($M61=Sprachen!$L$4,$Q61="")</xm:f>
            <x14:dxf>
              <fill>
                <patternFill>
                  <bgColor theme="7" tint="0.79998168889431442"/>
                </patternFill>
              </fill>
            </x14:dxf>
          </x14:cfRule>
          <xm:sqref>Q61:R71</xm:sqref>
        </x14:conditionalFormatting>
        <x14:conditionalFormatting xmlns:xm="http://schemas.microsoft.com/office/excel/2006/main">
          <x14:cfRule type="expression" priority="189" stopIfTrue="1" id="{3323BA64-5FEF-474E-8A8A-FA210601DC2E}">
            <xm:f>AND($M19=Sprachen!$L$4,S19="")</xm:f>
            <x14:dxf>
              <fill>
                <patternFill>
                  <bgColor theme="7" tint="0.79998168889431442"/>
                </patternFill>
              </fill>
            </x14:dxf>
          </x14:cfRule>
          <xm:sqref>S19:AE23</xm:sqref>
        </x14:conditionalFormatting>
        <x14:conditionalFormatting xmlns:xm="http://schemas.microsoft.com/office/excel/2006/main">
          <x14:cfRule type="expression" priority="119" id="{36C6057E-0403-4826-9A2C-73E2ABC17105}">
            <xm:f>AND($M25=Sprachen!$L$4,S25="")</xm:f>
            <x14:dxf>
              <fill>
                <patternFill>
                  <bgColor theme="7" tint="0.79998168889431442"/>
                </patternFill>
              </fill>
            </x14:dxf>
          </x14:cfRule>
          <x14:cfRule type="expression" priority="120" id="{70927919-6B83-4168-831C-F9960129727C}">
            <xm:f>$S$17&lt;&gt;Sprachen!$L$4</xm:f>
            <x14:dxf>
              <fill>
                <patternFill>
                  <bgColor theme="0" tint="-4.9989318521683403E-2"/>
                </patternFill>
              </fill>
            </x14:dxf>
          </x14:cfRule>
          <xm:sqref>S25:AE27</xm:sqref>
        </x14:conditionalFormatting>
        <x14:conditionalFormatting xmlns:xm="http://schemas.microsoft.com/office/excel/2006/main">
          <x14:cfRule type="expression" priority="100" id="{56950050-07D7-42D1-9AD6-5B99B4061D97}">
            <xm:f>AND($M29=Sprachen!$L$4,S29="")</xm:f>
            <x14:dxf>
              <fill>
                <patternFill>
                  <bgColor theme="7" tint="0.79998168889431442"/>
                </patternFill>
              </fill>
            </x14:dxf>
          </x14:cfRule>
          <x14:cfRule type="expression" priority="101" id="{B8449698-8738-4C24-99F0-6E7E8FDE39FD}">
            <xm:f>$S$17&lt;&gt;Sprachen!$L$4</xm:f>
            <x14:dxf>
              <fill>
                <patternFill>
                  <bgColor theme="0" tint="-4.9989318521683403E-2"/>
                </patternFill>
              </fill>
            </x14:dxf>
          </x14:cfRule>
          <xm:sqref>S29:AE41</xm:sqref>
        </x14:conditionalFormatting>
        <x14:conditionalFormatting xmlns:xm="http://schemas.microsoft.com/office/excel/2006/main">
          <x14:cfRule type="expression" priority="64" id="{9C094B87-EBF2-459A-B874-422FE8E699F7}">
            <xm:f>$S$17&lt;&gt;Sprachen!$L$4</xm:f>
            <x14:dxf>
              <fill>
                <patternFill>
                  <bgColor theme="0" tint="-4.9989318521683403E-2"/>
                </patternFill>
              </fill>
            </x14:dxf>
          </x14:cfRule>
          <x14:cfRule type="expression" priority="63" id="{F977820C-A593-4E65-B50C-7FBB60446870}">
            <xm:f>AND($M43=Sprachen!$L$4,S43="")</xm:f>
            <x14:dxf>
              <fill>
                <patternFill>
                  <bgColor theme="7" tint="0.79998168889431442"/>
                </patternFill>
              </fill>
            </x14:dxf>
          </x14:cfRule>
          <xm:sqref>S43:AE48</xm:sqref>
        </x14:conditionalFormatting>
        <x14:conditionalFormatting xmlns:xm="http://schemas.microsoft.com/office/excel/2006/main">
          <x14:cfRule type="expression" priority="45" id="{1B01C992-3B12-4C56-9F25-909961AF5969}">
            <xm:f>AND($M50=Sprachen!$L$4,S50="")</xm:f>
            <x14:dxf>
              <fill>
                <patternFill>
                  <bgColor theme="7" tint="0.79998168889431442"/>
                </patternFill>
              </fill>
            </x14:dxf>
          </x14:cfRule>
          <x14:cfRule type="expression" priority="46" id="{AAA408B6-5719-42C0-B632-E502C63AE783}">
            <xm:f>$S$17&lt;&gt;Sprachen!$L$4</xm:f>
            <x14:dxf>
              <fill>
                <patternFill>
                  <bgColor theme="0" tint="-4.9989318521683403E-2"/>
                </patternFill>
              </fill>
            </x14:dxf>
          </x14:cfRule>
          <xm:sqref>S50:AE58</xm:sqref>
        </x14:conditionalFormatting>
        <x14:conditionalFormatting xmlns:xm="http://schemas.microsoft.com/office/excel/2006/main">
          <x14:cfRule type="expression" priority="9" id="{351D09B3-DCFF-4423-A8F7-D6B86F04D031}">
            <xm:f>AND($M61=Sprachen!$L$4,S61="")</xm:f>
            <x14:dxf>
              <fill>
                <patternFill>
                  <bgColor theme="7" tint="0.79998168889431442"/>
                </patternFill>
              </fill>
            </x14:dxf>
          </x14:cfRule>
          <x14:cfRule type="expression" priority="10" id="{6F351891-8484-4436-B04A-776ABA78B301}">
            <xm:f>$S$60&lt;&gt;Sprachen!$L$4</xm:f>
            <x14:dxf>
              <fill>
                <patternFill>
                  <bgColor theme="0" tint="-4.9989318521683403E-2"/>
                </patternFill>
              </fill>
            </x14:dxf>
          </x14:cfRule>
          <xm:sqref>S61:AE71</xm:sqref>
        </x14:conditionalFormatting>
        <x14:conditionalFormatting xmlns:xm="http://schemas.microsoft.com/office/excel/2006/main">
          <x14:cfRule type="expression" priority="117" id="{F9232D8F-412A-43BC-A6FB-24DAAB334D1A}">
            <xm:f>$S$17&lt;&gt;Sprachen!$L$4</xm:f>
            <x14:dxf>
              <fill>
                <patternFill>
                  <bgColor theme="0" tint="-4.9989318521683403E-2"/>
                </patternFill>
              </fill>
            </x14:dxf>
          </x14:cfRule>
          <xm:sqref>AF25:AN27</xm:sqref>
        </x14:conditionalFormatting>
        <x14:conditionalFormatting xmlns:xm="http://schemas.microsoft.com/office/excel/2006/main">
          <x14:cfRule type="expression" priority="98" id="{24B2686E-8D2A-4721-8FCD-0146B53C5A05}">
            <xm:f>$S$17&lt;&gt;Sprachen!$L$4</xm:f>
            <x14:dxf>
              <fill>
                <patternFill>
                  <bgColor theme="0" tint="-4.9989318521683403E-2"/>
                </patternFill>
              </fill>
            </x14:dxf>
          </x14:cfRule>
          <xm:sqref>AF29:AN41</xm:sqref>
        </x14:conditionalFormatting>
        <x14:conditionalFormatting xmlns:xm="http://schemas.microsoft.com/office/excel/2006/main">
          <x14:cfRule type="expression" priority="61" id="{844DAFFA-42C6-4811-B72C-1BBABEAEB4FD}">
            <xm:f>$S$17&lt;&gt;Sprachen!$L$4</xm:f>
            <x14:dxf>
              <fill>
                <patternFill>
                  <bgColor theme="0" tint="-4.9989318521683403E-2"/>
                </patternFill>
              </fill>
            </x14:dxf>
          </x14:cfRule>
          <xm:sqref>AF43:AN48</xm:sqref>
        </x14:conditionalFormatting>
        <x14:conditionalFormatting xmlns:xm="http://schemas.microsoft.com/office/excel/2006/main">
          <x14:cfRule type="expression" priority="43" id="{263BDDAE-1AE8-43DA-8AD6-12CF272D64A5}">
            <xm:f>$S$17&lt;&gt;Sprachen!$L$4</xm:f>
            <x14:dxf>
              <fill>
                <patternFill>
                  <bgColor theme="0" tint="-4.9989318521683403E-2"/>
                </patternFill>
              </fill>
            </x14:dxf>
          </x14:cfRule>
          <xm:sqref>AF50:AN58</xm:sqref>
        </x14:conditionalFormatting>
        <x14:conditionalFormatting xmlns:xm="http://schemas.microsoft.com/office/excel/2006/main">
          <x14:cfRule type="expression" priority="7" id="{B1F3A858-126D-439C-9692-8A3FD3747E49}">
            <xm:f>$S$60&lt;&gt;Sprachen!$L$4</xm:f>
            <x14:dxf>
              <fill>
                <patternFill>
                  <bgColor theme="0" tint="-4.9989318521683403E-2"/>
                </patternFill>
              </fill>
            </x14:dxf>
          </x14:cfRule>
          <xm:sqref>AF61:AN71</xm:sqref>
        </x14:conditionalFormatting>
      </x14:conditionalFormattings>
    </ex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500-000000000000}">
          <x14:formula1>
            <xm:f>Sprachen!$L$73:$L$74</xm:f>
          </x14:formula1>
          <xm:sqref>A12:N12</xm:sqref>
        </x14:dataValidation>
        <x14:dataValidation type="list" allowBlank="1" showInputMessage="1" showErrorMessage="1" xr:uid="{00000000-0002-0000-0500-000001000000}">
          <x14:formula1>
            <xm:f>Sprachen!$L$3:$L$5</xm:f>
          </x14:formula1>
          <xm:sqref>M64:N65 A73:B73 S60:AA60 M25:N27 M29:N41 S17 M51:N53 M55:N58 M43:N48 M68:N71 M19:N23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6">
    <tabColor theme="9"/>
    <pageSetUpPr fitToPage="1"/>
  </sheetPr>
  <dimension ref="A1:AS51"/>
  <sheetViews>
    <sheetView view="pageLayout" zoomScaleNormal="100" workbookViewId="0">
      <selection activeCell="A2" sqref="A2:M3"/>
    </sheetView>
  </sheetViews>
  <sheetFormatPr baseColWidth="10" defaultRowHeight="14.25" x14ac:dyDescent="0.2"/>
  <cols>
    <col min="1" max="40" width="2" customWidth="1"/>
    <col min="41" max="43" width="11" hidden="1" customWidth="1"/>
    <col min="44" max="44" width="29.5" hidden="1" customWidth="1"/>
  </cols>
  <sheetData>
    <row r="1" spans="1:45" ht="27.75" customHeight="1" x14ac:dyDescent="0.2">
      <c r="A1" s="1120" t="s">
        <v>933</v>
      </c>
      <c r="B1" s="1120"/>
      <c r="C1" s="1120"/>
      <c r="D1" s="1120"/>
      <c r="E1" s="1120"/>
      <c r="F1" s="1120"/>
      <c r="G1" s="1120"/>
      <c r="H1" s="1120"/>
      <c r="I1" s="1120"/>
      <c r="J1" s="1120"/>
      <c r="K1" s="1120"/>
      <c r="L1" s="1120"/>
      <c r="M1" s="1120"/>
      <c r="N1" s="1120"/>
      <c r="O1" s="1120"/>
      <c r="P1" s="1120"/>
      <c r="Q1" s="1120"/>
      <c r="R1" s="1120"/>
      <c r="S1" s="1120"/>
      <c r="T1" s="1120"/>
      <c r="U1" s="1120"/>
      <c r="V1" s="1120"/>
      <c r="W1" s="1120"/>
      <c r="X1" s="1120"/>
      <c r="Y1" s="1120"/>
      <c r="Z1" s="1120"/>
      <c r="AA1" s="1120"/>
      <c r="AB1" s="1120"/>
      <c r="AC1" s="1120"/>
      <c r="AD1" s="1120"/>
      <c r="AE1" s="1120"/>
      <c r="AF1" s="1120"/>
      <c r="AG1" s="1120"/>
      <c r="AH1" s="1120"/>
      <c r="AI1" s="1120"/>
      <c r="AJ1" s="1120"/>
      <c r="AK1" s="1120"/>
      <c r="AL1" s="1120"/>
      <c r="AM1" s="1120"/>
      <c r="AN1" s="1120"/>
    </row>
    <row r="2" spans="1:45" ht="26.25" customHeight="1" x14ac:dyDescent="0.2">
      <c r="A2" s="156" t="str">
        <f>Sprachen!L271</f>
        <v>Product-related deliverables</v>
      </c>
      <c r="B2" s="156"/>
      <c r="C2" s="156"/>
      <c r="D2" s="156"/>
      <c r="E2" s="156"/>
      <c r="F2" s="156"/>
      <c r="G2" s="156"/>
      <c r="H2" s="156"/>
      <c r="I2" s="156"/>
      <c r="J2" s="156"/>
      <c r="K2" s="156"/>
      <c r="L2" s="156"/>
      <c r="M2" s="156"/>
      <c r="N2" s="995" t="str">
        <f>Sprachen!L378</f>
        <v>Report</v>
      </c>
      <c r="O2" s="995"/>
      <c r="P2" s="995"/>
      <c r="Q2" s="995"/>
      <c r="R2" s="995"/>
      <c r="S2" s="995"/>
      <c r="T2" s="995"/>
      <c r="U2" s="1122" t="str">
        <f>IF(H5&lt;&gt;"",H5&amp;" / "&amp;H6,"")</f>
        <v/>
      </c>
      <c r="V2" s="1122"/>
      <c r="W2" s="1122"/>
      <c r="X2" s="1122"/>
      <c r="Y2" s="1122"/>
      <c r="Z2" s="1122"/>
      <c r="AA2" s="1122"/>
      <c r="AB2" s="1122"/>
      <c r="AC2" s="1123" t="str">
        <f>Sprachen!L88</f>
        <v>Sheet</v>
      </c>
      <c r="AD2" s="1123"/>
      <c r="AE2" s="1123"/>
      <c r="AF2" s="1121"/>
      <c r="AG2" s="1121"/>
      <c r="AH2" s="1121"/>
      <c r="AI2" s="1123" t="str">
        <f>Sprachen!L364</f>
        <v>of</v>
      </c>
      <c r="AJ2" s="1123"/>
      <c r="AK2" s="1123"/>
      <c r="AL2" s="1121"/>
      <c r="AM2" s="1121"/>
      <c r="AN2" s="1121"/>
      <c r="AP2" t="s">
        <v>594</v>
      </c>
    </row>
    <row r="3" spans="1:45" ht="26.25" customHeight="1" thickBot="1" x14ac:dyDescent="0.25">
      <c r="A3" s="157"/>
      <c r="B3" s="157"/>
      <c r="C3" s="157"/>
      <c r="D3" s="157"/>
      <c r="E3" s="157"/>
      <c r="F3" s="157"/>
      <c r="G3" s="157"/>
      <c r="H3" s="157"/>
      <c r="I3" s="157"/>
      <c r="J3" s="157"/>
      <c r="K3" s="157"/>
      <c r="L3" s="157"/>
      <c r="M3" s="157"/>
      <c r="N3" s="724" t="str">
        <f>Sprachen!L255</f>
        <v>Organization</v>
      </c>
      <c r="O3" s="724"/>
      <c r="P3" s="724"/>
      <c r="Q3" s="724"/>
      <c r="R3" s="724"/>
      <c r="S3" s="724"/>
      <c r="T3" s="724"/>
      <c r="U3" s="163" t="str">
        <f>IF('Anlage 4 Deckblatt'!U2&lt;&gt;"",'Anlage 4 Deckblatt'!U2,"")</f>
        <v/>
      </c>
      <c r="V3" s="163"/>
      <c r="W3" s="163"/>
      <c r="X3" s="163"/>
      <c r="Y3" s="163"/>
      <c r="Z3" s="163"/>
      <c r="AA3" s="163"/>
      <c r="AB3" s="163"/>
      <c r="AC3" s="163"/>
      <c r="AD3" s="163"/>
      <c r="AE3" s="163"/>
      <c r="AF3" s="163"/>
      <c r="AG3" s="163"/>
      <c r="AH3" s="163"/>
      <c r="AI3" s="163"/>
      <c r="AJ3" s="163"/>
      <c r="AK3" s="163"/>
      <c r="AL3" s="163"/>
      <c r="AM3" s="163"/>
      <c r="AN3" s="163"/>
      <c r="AP3">
        <f>'Anlage 4 PPF-Bewertung'!AP3</f>
        <v>0</v>
      </c>
    </row>
    <row r="4" spans="1:45" s="5" customFormat="1" ht="15.75" thickTop="1" thickBot="1" x14ac:dyDescent="0.25">
      <c r="A4" s="725" t="str">
        <f>Sprachen!L46</f>
        <v>Information about the organization</v>
      </c>
      <c r="B4" s="725"/>
      <c r="C4" s="725"/>
      <c r="D4" s="725"/>
      <c r="E4" s="725"/>
      <c r="F4" s="725"/>
      <c r="G4" s="725"/>
      <c r="H4" s="725"/>
      <c r="I4" s="725"/>
      <c r="J4" s="725"/>
      <c r="K4" s="725"/>
      <c r="L4" s="725"/>
      <c r="M4" s="725"/>
      <c r="N4" s="725"/>
      <c r="O4" s="725" t="str">
        <f>Sprachen!L44</f>
        <v>Information about samples</v>
      </c>
      <c r="P4" s="725"/>
      <c r="Q4" s="725"/>
      <c r="R4" s="725"/>
      <c r="S4" s="725"/>
      <c r="T4" s="725"/>
      <c r="U4" s="725"/>
      <c r="V4" s="725"/>
      <c r="W4" s="725"/>
      <c r="X4" s="725"/>
      <c r="Y4" s="725"/>
      <c r="Z4" s="725"/>
      <c r="AA4" s="725"/>
      <c r="AB4" s="725" t="str">
        <f>Sprachen!L45</f>
        <v>Information about the customer</v>
      </c>
      <c r="AC4" s="725"/>
      <c r="AD4" s="725"/>
      <c r="AE4" s="725"/>
      <c r="AF4" s="725"/>
      <c r="AG4" s="725"/>
      <c r="AH4" s="725"/>
      <c r="AI4" s="725"/>
      <c r="AJ4" s="725"/>
      <c r="AK4" s="725"/>
      <c r="AL4" s="725"/>
      <c r="AM4" s="725"/>
      <c r="AN4" s="725"/>
      <c r="AP4"/>
      <c r="AQ4"/>
      <c r="AR4"/>
      <c r="AS4"/>
    </row>
    <row r="5" spans="1:45" ht="15" customHeight="1" thickTop="1" x14ac:dyDescent="0.2">
      <c r="A5" s="726" t="str">
        <f>Sprachen!L75</f>
        <v>Report number</v>
      </c>
      <c r="B5" s="727"/>
      <c r="C5" s="727"/>
      <c r="D5" s="727"/>
      <c r="E5" s="727"/>
      <c r="F5" s="727"/>
      <c r="G5" s="728"/>
      <c r="H5" s="729" t="str">
        <f>IF('Anlage 4 Deckblatt'!H16&lt;&gt;"",'Anlage 4 Deckblatt'!H16,"")</f>
        <v/>
      </c>
      <c r="I5" s="730"/>
      <c r="J5" s="730"/>
      <c r="K5" s="730"/>
      <c r="L5" s="730"/>
      <c r="M5" s="730"/>
      <c r="N5" s="731"/>
      <c r="O5" s="732" t="str">
        <f>Sprachen!L198</f>
        <v>Delivery note number</v>
      </c>
      <c r="P5" s="733"/>
      <c r="Q5" s="733"/>
      <c r="R5" s="733"/>
      <c r="S5" s="733"/>
      <c r="T5" s="733"/>
      <c r="U5" s="734"/>
      <c r="V5" s="735" t="str">
        <f>IF('Anlage 4 Deckblatt'!V16&lt;&gt;"",'Anlage 4 Deckblatt'!V16,"")</f>
        <v/>
      </c>
      <c r="W5" s="736"/>
      <c r="X5" s="736"/>
      <c r="Y5" s="736"/>
      <c r="Z5" s="736"/>
      <c r="AA5" s="737"/>
      <c r="AB5" s="738" t="str">
        <f>Sprachen!L187</f>
        <v>Customer</v>
      </c>
      <c r="AC5" s="739"/>
      <c r="AD5" s="739"/>
      <c r="AE5" s="739"/>
      <c r="AF5" s="739"/>
      <c r="AG5" s="739"/>
      <c r="AH5" s="740"/>
      <c r="AI5" s="756" t="str">
        <f>IF('Anlage 4 Deckblatt'!A10&lt;&gt;"",'Anlage 4 Deckblatt'!A10,"")</f>
        <v>Thomas GmbH</v>
      </c>
      <c r="AJ5" s="757"/>
      <c r="AK5" s="757"/>
      <c r="AL5" s="757"/>
      <c r="AM5" s="757"/>
      <c r="AN5" s="758"/>
    </row>
    <row r="6" spans="1:45" ht="14.25" customHeight="1" x14ac:dyDescent="0.2">
      <c r="A6" s="744" t="str">
        <f>Sprachen!L77</f>
        <v>Report version</v>
      </c>
      <c r="B6" s="745"/>
      <c r="C6" s="745"/>
      <c r="D6" s="745"/>
      <c r="E6" s="745"/>
      <c r="F6" s="745"/>
      <c r="G6" s="746"/>
      <c r="H6" s="747" t="str">
        <f>IF('Anlage 4 Deckblatt'!H17&lt;&gt;"",'Anlage 4 Deckblatt'!H17,"")</f>
        <v/>
      </c>
      <c r="I6" s="748"/>
      <c r="J6" s="748"/>
      <c r="K6" s="748"/>
      <c r="L6" s="748"/>
      <c r="M6" s="748"/>
      <c r="N6" s="749"/>
      <c r="O6" s="750" t="str">
        <f>Sprachen!L197</f>
        <v>Delivery quantity</v>
      </c>
      <c r="P6" s="751"/>
      <c r="Q6" s="751"/>
      <c r="R6" s="751"/>
      <c r="S6" s="751"/>
      <c r="T6" s="751"/>
      <c r="U6" s="752"/>
      <c r="V6" s="753" t="str">
        <f>IF('Anlage 4 Deckblatt'!V17&lt;&gt;"",'Anlage 4 Deckblatt'!V17,"")</f>
        <v/>
      </c>
      <c r="W6" s="754"/>
      <c r="X6" s="754"/>
      <c r="Y6" s="754"/>
      <c r="Z6" s="754"/>
      <c r="AA6" s="755"/>
      <c r="AB6" s="741"/>
      <c r="AC6" s="742"/>
      <c r="AD6" s="742"/>
      <c r="AE6" s="742"/>
      <c r="AF6" s="742"/>
      <c r="AG6" s="742"/>
      <c r="AH6" s="743"/>
      <c r="AI6" s="759"/>
      <c r="AJ6" s="760"/>
      <c r="AK6" s="760"/>
      <c r="AL6" s="760"/>
      <c r="AM6" s="760"/>
      <c r="AN6" s="761"/>
    </row>
    <row r="7" spans="1:45" ht="14.25" customHeight="1" x14ac:dyDescent="0.2">
      <c r="A7" s="744" t="str">
        <f>Sprachen!L199</f>
        <v>Delivery location</v>
      </c>
      <c r="B7" s="745"/>
      <c r="C7" s="745"/>
      <c r="D7" s="745"/>
      <c r="E7" s="745"/>
      <c r="F7" s="745"/>
      <c r="G7" s="746"/>
      <c r="H7" s="747" t="str">
        <f>IF('Anlage 4 Deckblatt'!H18&lt;&gt;"",'Anlage 4 Deckblatt'!H18,"")</f>
        <v/>
      </c>
      <c r="I7" s="748"/>
      <c r="J7" s="748"/>
      <c r="K7" s="748"/>
      <c r="L7" s="748"/>
      <c r="M7" s="748"/>
      <c r="N7" s="749"/>
      <c r="O7" s="744" t="str">
        <f>Sprachen!L89</f>
        <v>Batch number</v>
      </c>
      <c r="P7" s="745"/>
      <c r="Q7" s="745"/>
      <c r="R7" s="745"/>
      <c r="S7" s="745"/>
      <c r="T7" s="745"/>
      <c r="U7" s="746"/>
      <c r="V7" s="753" t="str">
        <f>IF('Anlage 4 Deckblatt'!V18&lt;&gt;"",'Anlage 4 Deckblatt'!V18,"")</f>
        <v/>
      </c>
      <c r="W7" s="754"/>
      <c r="X7" s="754"/>
      <c r="Y7" s="754"/>
      <c r="Z7" s="754"/>
      <c r="AA7" s="755"/>
      <c r="AB7" s="744" t="str">
        <f>Sprachen!L87</f>
        <v>Order Number PPA samples</v>
      </c>
      <c r="AC7" s="745"/>
      <c r="AD7" s="745"/>
      <c r="AE7" s="745"/>
      <c r="AF7" s="745"/>
      <c r="AG7" s="745"/>
      <c r="AH7" s="746"/>
      <c r="AI7" s="747" t="str">
        <f>IF('Anlage 4 Deckblatt'!AI18&lt;&gt;"",'Anlage 4 Deckblatt'!AI18,"")</f>
        <v/>
      </c>
      <c r="AJ7" s="748"/>
      <c r="AK7" s="748"/>
      <c r="AL7" s="748"/>
      <c r="AM7" s="748"/>
      <c r="AN7" s="749"/>
    </row>
    <row r="8" spans="1:45" ht="15" thickBot="1" x14ac:dyDescent="0.25">
      <c r="A8" s="763" t="str">
        <f>Sprachen!L276</f>
        <v>Production location</v>
      </c>
      <c r="B8" s="764"/>
      <c r="C8" s="764"/>
      <c r="D8" s="764"/>
      <c r="E8" s="764"/>
      <c r="F8" s="764"/>
      <c r="G8" s="765"/>
      <c r="H8" s="766" t="str">
        <f>IF('Anlage 4 Deckblatt'!H19&lt;&gt;"",'Anlage 4 Deckblatt'!H19,"")</f>
        <v/>
      </c>
      <c r="I8" s="767"/>
      <c r="J8" s="767"/>
      <c r="K8" s="767"/>
      <c r="L8" s="767"/>
      <c r="M8" s="767"/>
      <c r="N8" s="768"/>
      <c r="O8" s="769" t="str">
        <f>Sprachen!L217</f>
        <v>Sample weight [kg]</v>
      </c>
      <c r="P8" s="770"/>
      <c r="Q8" s="770"/>
      <c r="R8" s="770"/>
      <c r="S8" s="770"/>
      <c r="T8" s="770"/>
      <c r="U8" s="771"/>
      <c r="V8" s="772" t="str">
        <f>IF('Anlage 4 Deckblatt'!V19&lt;&gt;"",'Anlage 4 Deckblatt'!V19,"")</f>
        <v/>
      </c>
      <c r="W8" s="773"/>
      <c r="X8" s="773"/>
      <c r="Y8" s="773"/>
      <c r="Z8" s="773"/>
      <c r="AA8" s="774"/>
      <c r="AB8" s="775" t="str">
        <f>Sprachen!L14</f>
        <v>Unloading point</v>
      </c>
      <c r="AC8" s="776"/>
      <c r="AD8" s="776"/>
      <c r="AE8" s="776"/>
      <c r="AF8" s="776"/>
      <c r="AG8" s="776"/>
      <c r="AH8" s="777"/>
      <c r="AI8" s="778" t="str">
        <f>IF('Anlage 4 Deckblatt'!AI19&lt;&gt;"",'Anlage 4 Deckblatt'!AI19,"")</f>
        <v/>
      </c>
      <c r="AJ8" s="779"/>
      <c r="AK8" s="779"/>
      <c r="AL8" s="779"/>
      <c r="AM8" s="779"/>
      <c r="AN8" s="780"/>
    </row>
    <row r="9" spans="1:45" ht="15" thickTop="1" x14ac:dyDescent="0.2">
      <c r="A9" s="787" t="str">
        <f>Sprachen!L304</f>
        <v>Part Number</v>
      </c>
      <c r="B9" s="788"/>
      <c r="C9" s="788"/>
      <c r="D9" s="788"/>
      <c r="E9" s="788"/>
      <c r="F9" s="788"/>
      <c r="G9" s="789"/>
      <c r="H9" s="790" t="str">
        <f>IF('Anlage 4 Deckblatt'!H20&lt;&gt;"",'Anlage 4 Deckblatt'!H20,"")</f>
        <v/>
      </c>
      <c r="I9" s="791"/>
      <c r="J9" s="791"/>
      <c r="K9" s="791"/>
      <c r="L9" s="791"/>
      <c r="M9" s="791"/>
      <c r="N9" s="792"/>
      <c r="O9" s="793" t="str">
        <f>Sprachen!L166</f>
        <v>Hardware version</v>
      </c>
      <c r="P9" s="794"/>
      <c r="Q9" s="794"/>
      <c r="R9" s="794"/>
      <c r="S9" s="794"/>
      <c r="T9" s="794"/>
      <c r="U9" s="795"/>
      <c r="V9" s="796" t="str">
        <f>IF('Anlage 4 Deckblatt'!V20&lt;&gt;"",'Anlage 4 Deckblatt'!V20,"")</f>
        <v/>
      </c>
      <c r="W9" s="797"/>
      <c r="X9" s="797"/>
      <c r="Y9" s="797"/>
      <c r="Z9" s="797"/>
      <c r="AA9" s="798"/>
      <c r="AB9" s="799" t="str">
        <f>Sprachen!L304</f>
        <v>Part Number</v>
      </c>
      <c r="AC9" s="800"/>
      <c r="AD9" s="800"/>
      <c r="AE9" s="800"/>
      <c r="AF9" s="800"/>
      <c r="AG9" s="800"/>
      <c r="AH9" s="801"/>
      <c r="AI9" s="802" t="str">
        <f>IF('Anlage 4 Deckblatt'!AI20&lt;&gt;"",'Anlage 4 Deckblatt'!AI20,"")</f>
        <v/>
      </c>
      <c r="AJ9" s="803"/>
      <c r="AK9" s="803"/>
      <c r="AL9" s="803"/>
      <c r="AM9" s="803"/>
      <c r="AN9" s="804"/>
    </row>
    <row r="10" spans="1:45" x14ac:dyDescent="0.2">
      <c r="A10" s="744" t="str">
        <f>Sprachen!L65</f>
        <v>Name</v>
      </c>
      <c r="B10" s="745"/>
      <c r="C10" s="745"/>
      <c r="D10" s="745"/>
      <c r="E10" s="745"/>
      <c r="F10" s="745"/>
      <c r="G10" s="746"/>
      <c r="H10" s="747" t="str">
        <f>IF('Anlage 4 Deckblatt'!H21&lt;&gt;"",'Anlage 4 Deckblatt'!H21,"")</f>
        <v/>
      </c>
      <c r="I10" s="748"/>
      <c r="J10" s="748"/>
      <c r="K10" s="748"/>
      <c r="L10" s="748"/>
      <c r="M10" s="748"/>
      <c r="N10" s="749"/>
      <c r="O10" s="750" t="str">
        <f>Sprachen!L98</f>
        <v>Diagnosis status</v>
      </c>
      <c r="P10" s="751"/>
      <c r="Q10" s="751"/>
      <c r="R10" s="751"/>
      <c r="S10" s="751"/>
      <c r="T10" s="751"/>
      <c r="U10" s="752"/>
      <c r="V10" s="753" t="str">
        <f>IF('Anlage 4 Deckblatt'!V21&lt;&gt;"",'Anlage 4 Deckblatt'!V21,"")</f>
        <v/>
      </c>
      <c r="W10" s="754"/>
      <c r="X10" s="754"/>
      <c r="Y10" s="754"/>
      <c r="Z10" s="754"/>
      <c r="AA10" s="755"/>
      <c r="AB10" s="781" t="str">
        <f>Sprachen!L65</f>
        <v>Name</v>
      </c>
      <c r="AC10" s="782"/>
      <c r="AD10" s="782"/>
      <c r="AE10" s="782"/>
      <c r="AF10" s="782"/>
      <c r="AG10" s="782"/>
      <c r="AH10" s="783"/>
      <c r="AI10" s="784" t="str">
        <f>IF('Anlage 4 Deckblatt'!AI21&lt;&gt;"",'Anlage 4 Deckblatt'!AI21,"")</f>
        <v/>
      </c>
      <c r="AJ10" s="785"/>
      <c r="AK10" s="785"/>
      <c r="AL10" s="785"/>
      <c r="AM10" s="785"/>
      <c r="AN10" s="786"/>
    </row>
    <row r="11" spans="1:45" ht="15" thickBot="1" x14ac:dyDescent="0.25">
      <c r="A11" s="744" t="str">
        <f>Sprachen!L374</f>
        <v>Drawing number</v>
      </c>
      <c r="B11" s="745"/>
      <c r="C11" s="745"/>
      <c r="D11" s="745"/>
      <c r="E11" s="745"/>
      <c r="F11" s="745"/>
      <c r="G11" s="746"/>
      <c r="H11" s="747" t="str">
        <f>IF('Anlage 4 Deckblatt'!H22&lt;&gt;"",'Anlage 4 Deckblatt'!H22,"")</f>
        <v/>
      </c>
      <c r="I11" s="748"/>
      <c r="J11" s="748"/>
      <c r="K11" s="748"/>
      <c r="L11" s="748"/>
      <c r="M11" s="748"/>
      <c r="N11" s="749"/>
      <c r="O11" s="819" t="str">
        <f>Sprachen!L326</f>
        <v>Software version</v>
      </c>
      <c r="P11" s="820"/>
      <c r="Q11" s="820"/>
      <c r="R11" s="820"/>
      <c r="S11" s="820"/>
      <c r="T11" s="820"/>
      <c r="U11" s="821"/>
      <c r="V11" s="822" t="str">
        <f>IF('Anlage 4 Deckblatt'!V22&lt;&gt;"",'Anlage 4 Deckblatt'!V22,"")</f>
        <v/>
      </c>
      <c r="W11" s="823"/>
      <c r="X11" s="823"/>
      <c r="Y11" s="823"/>
      <c r="Z11" s="823"/>
      <c r="AA11" s="824"/>
      <c r="AB11" s="781" t="str">
        <f>Sprachen!L374</f>
        <v>Drawing number</v>
      </c>
      <c r="AC11" s="782"/>
      <c r="AD11" s="782"/>
      <c r="AE11" s="782"/>
      <c r="AF11" s="782"/>
      <c r="AG11" s="782"/>
      <c r="AH11" s="783"/>
      <c r="AI11" s="784" t="str">
        <f>IF('Anlage 4 Deckblatt'!AI22&lt;&gt;"",'Anlage 4 Deckblatt'!AI22,"")</f>
        <v/>
      </c>
      <c r="AJ11" s="785"/>
      <c r="AK11" s="785"/>
      <c r="AL11" s="785"/>
      <c r="AM11" s="785"/>
      <c r="AN11" s="786"/>
    </row>
    <row r="12" spans="1:45" ht="15" thickBot="1" x14ac:dyDescent="0.25">
      <c r="A12" s="805" t="str">
        <f>Sprachen!L361</f>
        <v>Version / Date</v>
      </c>
      <c r="B12" s="806"/>
      <c r="C12" s="806"/>
      <c r="D12" s="806"/>
      <c r="E12" s="806"/>
      <c r="F12" s="806"/>
      <c r="G12" s="807"/>
      <c r="H12" s="766" t="str">
        <f>IF('Anlage 4 Deckblatt'!H23&lt;&gt;"",'Anlage 4 Deckblatt'!H23,"")</f>
        <v/>
      </c>
      <c r="I12" s="767"/>
      <c r="J12" s="767"/>
      <c r="K12" s="767"/>
      <c r="L12" s="767"/>
      <c r="M12" s="767"/>
      <c r="N12" s="768"/>
      <c r="O12" s="1133" t="str">
        <f>Sprachen!L177</f>
        <v>Identification/DUNS</v>
      </c>
      <c r="P12" s="1134"/>
      <c r="Q12" s="1134"/>
      <c r="R12" s="1134"/>
      <c r="S12" s="1134"/>
      <c r="T12" s="1134"/>
      <c r="U12" s="1135"/>
      <c r="V12" s="1136" t="str">
        <f>IF('Anlage 4 Deckblatt'!V23&lt;&gt;"",'Anlage 4 Deckblatt'!V23,"")</f>
        <v/>
      </c>
      <c r="W12" s="1137"/>
      <c r="X12" s="1137"/>
      <c r="Y12" s="1137"/>
      <c r="Z12" s="1137"/>
      <c r="AA12" s="1138"/>
      <c r="AB12" s="814" t="str">
        <f>Sprachen!L361</f>
        <v>Version / Date</v>
      </c>
      <c r="AC12" s="345"/>
      <c r="AD12" s="345"/>
      <c r="AE12" s="345"/>
      <c r="AF12" s="345"/>
      <c r="AG12" s="345"/>
      <c r="AH12" s="815"/>
      <c r="AI12" s="816" t="str">
        <f>IF('Anlage 4 Deckblatt'!AI23&lt;&gt;"",'Anlage 4 Deckblatt'!AI23,"")</f>
        <v/>
      </c>
      <c r="AJ12" s="817"/>
      <c r="AK12" s="817"/>
      <c r="AL12" s="817"/>
      <c r="AM12" s="817"/>
      <c r="AN12" s="818"/>
    </row>
    <row r="13" spans="1:45" ht="15.75" thickTop="1" thickBot="1" x14ac:dyDescent="0.25">
      <c r="A13" s="258" t="str">
        <f>IF('Anlage 4 Deckblatt'!A24:N24&lt;&gt;"",'Anlage 4 Deckblatt'!A24:N24,"")</f>
        <v>Bauteil mit besonderer Archivierungspflicht</v>
      </c>
      <c r="B13" s="259"/>
      <c r="C13" s="259"/>
      <c r="D13" s="259"/>
      <c r="E13" s="259"/>
      <c r="F13" s="259"/>
      <c r="G13" s="259"/>
      <c r="H13" s="259"/>
      <c r="I13" s="259"/>
      <c r="J13" s="259"/>
      <c r="K13" s="259"/>
      <c r="L13" s="259"/>
      <c r="M13" s="259"/>
      <c r="N13" s="260"/>
      <c r="O13" s="95"/>
      <c r="P13" s="96"/>
      <c r="Q13" s="96"/>
      <c r="R13" s="96"/>
      <c r="S13" s="96"/>
      <c r="T13" s="96"/>
      <c r="U13" s="96"/>
      <c r="V13" s="96"/>
      <c r="W13" s="96"/>
      <c r="X13" s="96"/>
      <c r="Y13" s="96"/>
      <c r="Z13" s="96"/>
      <c r="AA13" s="96"/>
      <c r="AB13" s="114"/>
      <c r="AC13" s="114"/>
      <c r="AD13" s="114"/>
      <c r="AE13" s="114"/>
      <c r="AF13" s="114"/>
      <c r="AG13" s="114"/>
      <c r="AH13" s="114"/>
      <c r="AI13" s="114"/>
      <c r="AJ13" s="114"/>
      <c r="AK13" s="114"/>
      <c r="AL13" s="114"/>
      <c r="AM13" s="114"/>
      <c r="AN13" s="115"/>
    </row>
    <row r="14" spans="1:45" ht="21.2" customHeight="1" thickTop="1" x14ac:dyDescent="0.2">
      <c r="A14" s="1124"/>
      <c r="B14" s="1125"/>
      <c r="C14" s="1126"/>
      <c r="D14" s="1127" t="s">
        <v>867</v>
      </c>
      <c r="E14" s="1128"/>
      <c r="F14" s="1129" t="str">
        <f>Sprachen!L153</f>
        <v>Geometry, dimensions</v>
      </c>
      <c r="G14" s="1129"/>
      <c r="H14" s="1129"/>
      <c r="I14" s="1129"/>
      <c r="J14" s="1129"/>
      <c r="K14" s="1129"/>
      <c r="L14" s="1129"/>
      <c r="M14" s="1129"/>
      <c r="N14" s="1130"/>
      <c r="O14" s="1124"/>
      <c r="P14" s="1126"/>
      <c r="Q14" s="1131" t="s">
        <v>888</v>
      </c>
      <c r="R14" s="1132"/>
      <c r="S14" s="1129" t="str">
        <f>Sprachen!L27</f>
        <v>Acoustics</v>
      </c>
      <c r="T14" s="1129"/>
      <c r="U14" s="1129"/>
      <c r="V14" s="1129"/>
      <c r="W14" s="1129"/>
      <c r="X14" s="1129"/>
      <c r="Y14" s="1129"/>
      <c r="Z14" s="1129"/>
      <c r="AA14" s="1130"/>
      <c r="AB14" s="1124"/>
      <c r="AC14" s="1126"/>
      <c r="AD14" s="1131" t="s">
        <v>894</v>
      </c>
      <c r="AE14" s="1132"/>
      <c r="AF14" s="1129" t="str">
        <f>Sprachen!L333</f>
        <v>Technical cleanliness</v>
      </c>
      <c r="AG14" s="1129"/>
      <c r="AH14" s="1129"/>
      <c r="AI14" s="1129"/>
      <c r="AJ14" s="1129"/>
      <c r="AK14" s="1129"/>
      <c r="AL14" s="1129"/>
      <c r="AM14" s="1129"/>
      <c r="AN14" s="1139"/>
    </row>
    <row r="15" spans="1:45" ht="21.2" customHeight="1" x14ac:dyDescent="0.2">
      <c r="A15" s="1140"/>
      <c r="B15" s="1141"/>
      <c r="C15" s="1142"/>
      <c r="D15" s="1143" t="s">
        <v>875</v>
      </c>
      <c r="E15" s="1144"/>
      <c r="F15" s="1145" t="str">
        <f>Sprachen!L367</f>
        <v>Material</v>
      </c>
      <c r="G15" s="1145"/>
      <c r="H15" s="1145"/>
      <c r="I15" s="1145"/>
      <c r="J15" s="1145"/>
      <c r="K15" s="1145"/>
      <c r="L15" s="1145"/>
      <c r="M15" s="1145"/>
      <c r="N15" s="1146"/>
      <c r="O15" s="1140"/>
      <c r="P15" s="1142"/>
      <c r="Q15" s="1147" t="s">
        <v>889</v>
      </c>
      <c r="R15" s="1148"/>
      <c r="S15" s="1145" t="str">
        <f>Sprachen!L154</f>
        <v>Odor</v>
      </c>
      <c r="T15" s="1145"/>
      <c r="U15" s="1145"/>
      <c r="V15" s="1145"/>
      <c r="W15" s="1145"/>
      <c r="X15" s="1145"/>
      <c r="Y15" s="1145"/>
      <c r="Z15" s="1145"/>
      <c r="AA15" s="1146"/>
      <c r="AB15" s="1140"/>
      <c r="AC15" s="1142"/>
      <c r="AD15" s="1147" t="s">
        <v>895</v>
      </c>
      <c r="AE15" s="1148"/>
      <c r="AF15" s="1145" t="str">
        <f>Sprachen!L377</f>
        <v>Reliability</v>
      </c>
      <c r="AG15" s="1145"/>
      <c r="AH15" s="1145"/>
      <c r="AI15" s="1145"/>
      <c r="AJ15" s="1145"/>
      <c r="AK15" s="1145"/>
      <c r="AL15" s="1145"/>
      <c r="AM15" s="1145"/>
      <c r="AN15" s="1149"/>
    </row>
    <row r="16" spans="1:45" ht="21.2" customHeight="1" x14ac:dyDescent="0.2">
      <c r="A16" s="1140"/>
      <c r="B16" s="1141"/>
      <c r="C16" s="1142"/>
      <c r="D16" s="1143" t="s">
        <v>886</v>
      </c>
      <c r="E16" s="1144"/>
      <c r="F16" s="1145" t="str">
        <f>Sprachen!L144</f>
        <v>Function</v>
      </c>
      <c r="G16" s="1145"/>
      <c r="H16" s="1145"/>
      <c r="I16" s="1145"/>
      <c r="J16" s="1145"/>
      <c r="K16" s="1145"/>
      <c r="L16" s="1145"/>
      <c r="M16" s="1145"/>
      <c r="N16" s="1146"/>
      <c r="O16" s="1140"/>
      <c r="P16" s="1142"/>
      <c r="Q16" s="1147" t="s">
        <v>890</v>
      </c>
      <c r="R16" s="1148"/>
      <c r="S16" s="1145" t="str">
        <f>Sprachen!L56</f>
        <v>Appearance</v>
      </c>
      <c r="T16" s="1145"/>
      <c r="U16" s="1145"/>
      <c r="V16" s="1145"/>
      <c r="W16" s="1145"/>
      <c r="X16" s="1145"/>
      <c r="Y16" s="1145"/>
      <c r="Z16" s="1145"/>
      <c r="AA16" s="1146"/>
      <c r="AB16" s="1140"/>
      <c r="AC16" s="1142"/>
      <c r="AD16" s="1147" t="s">
        <v>896</v>
      </c>
      <c r="AE16" s="1148"/>
      <c r="AF16" s="1145" t="str">
        <f>Sprachen!L82</f>
        <v xml:space="preserve">Resistance to electrostatic discharge (ESD) </v>
      </c>
      <c r="AG16" s="1145"/>
      <c r="AH16" s="1145"/>
      <c r="AI16" s="1145"/>
      <c r="AJ16" s="1145"/>
      <c r="AK16" s="1145"/>
      <c r="AL16" s="1145"/>
      <c r="AM16" s="1145"/>
      <c r="AN16" s="1149"/>
    </row>
    <row r="17" spans="1:40" ht="21.2" customHeight="1" x14ac:dyDescent="0.2">
      <c r="A17" s="1140"/>
      <c r="B17" s="1141"/>
      <c r="C17" s="1142"/>
      <c r="D17" s="1143" t="s">
        <v>887</v>
      </c>
      <c r="E17" s="1144"/>
      <c r="F17" s="1145" t="str">
        <f>Sprachen!L161</f>
        <v>Haptics</v>
      </c>
      <c r="G17" s="1145"/>
      <c r="H17" s="1145"/>
      <c r="I17" s="1145"/>
      <c r="J17" s="1145"/>
      <c r="K17" s="1145"/>
      <c r="L17" s="1145"/>
      <c r="M17" s="1145"/>
      <c r="N17" s="1146"/>
      <c r="O17" s="1140"/>
      <c r="P17" s="1142"/>
      <c r="Q17" s="1147" t="s">
        <v>891</v>
      </c>
      <c r="R17" s="1148"/>
      <c r="S17" s="1145" t="str">
        <f>Sprachen!L252</f>
        <v>Surface requirement</v>
      </c>
      <c r="T17" s="1145"/>
      <c r="U17" s="1145"/>
      <c r="V17" s="1145"/>
      <c r="W17" s="1145"/>
      <c r="X17" s="1145"/>
      <c r="Y17" s="1145"/>
      <c r="Z17" s="1145"/>
      <c r="AA17" s="1146"/>
      <c r="AB17" s="1140"/>
      <c r="AC17" s="1142"/>
      <c r="AD17" s="1147" t="s">
        <v>897</v>
      </c>
      <c r="AE17" s="1148"/>
      <c r="AF17" s="1145" t="str">
        <f>Sprachen!L117</f>
        <v>Electrical safety / high-voltage safety</v>
      </c>
      <c r="AG17" s="1145"/>
      <c r="AH17" s="1145"/>
      <c r="AI17" s="1145"/>
      <c r="AJ17" s="1145"/>
      <c r="AK17" s="1145"/>
      <c r="AL17" s="1145"/>
      <c r="AM17" s="1145"/>
      <c r="AN17" s="1149"/>
    </row>
    <row r="18" spans="1:40" ht="21.2" customHeight="1" thickBot="1" x14ac:dyDescent="0.25">
      <c r="A18" s="1140"/>
      <c r="B18" s="1141"/>
      <c r="C18" s="1142"/>
      <c r="D18" s="1143"/>
      <c r="E18" s="1144"/>
      <c r="F18" s="1145"/>
      <c r="G18" s="1145"/>
      <c r="H18" s="1145"/>
      <c r="I18" s="1145"/>
      <c r="J18" s="1145"/>
      <c r="K18" s="1145"/>
      <c r="L18" s="1145"/>
      <c r="M18" s="1145"/>
      <c r="N18" s="1146"/>
      <c r="O18" s="1140"/>
      <c r="P18" s="1142"/>
      <c r="Q18" s="1147"/>
      <c r="R18" s="1148"/>
      <c r="S18" s="1145"/>
      <c r="T18" s="1145"/>
      <c r="U18" s="1145"/>
      <c r="V18" s="1145"/>
      <c r="W18" s="1145"/>
      <c r="X18" s="1145"/>
      <c r="Y18" s="1145"/>
      <c r="Z18" s="1145"/>
      <c r="AA18" s="1146"/>
      <c r="AB18" s="1140"/>
      <c r="AC18" s="1142"/>
      <c r="AD18" s="1147" t="s">
        <v>898</v>
      </c>
      <c r="AE18" s="1148"/>
      <c r="AF18" s="1145" t="str">
        <f>Sprachen!L118</f>
        <v>Electromagnetic compatibility (EMC)</v>
      </c>
      <c r="AG18" s="1145"/>
      <c r="AH18" s="1145"/>
      <c r="AI18" s="1145"/>
      <c r="AJ18" s="1145"/>
      <c r="AK18" s="1145"/>
      <c r="AL18" s="1145"/>
      <c r="AM18" s="1145"/>
      <c r="AN18" s="1149"/>
    </row>
    <row r="19" spans="1:40" ht="21" customHeight="1" thickTop="1" x14ac:dyDescent="0.2">
      <c r="A19" s="1167" t="str">
        <f>Sprachen!L248</f>
        <v>No.</v>
      </c>
      <c r="B19" s="1168"/>
      <c r="C19" s="1169"/>
      <c r="D19" s="1150" t="str">
        <f>Sprachen!L41</f>
        <v>Requirements/
Specification</v>
      </c>
      <c r="E19" s="1150"/>
      <c r="F19" s="1150"/>
      <c r="G19" s="1150"/>
      <c r="H19" s="1150"/>
      <c r="I19" s="1150"/>
      <c r="J19" s="1150"/>
      <c r="K19" s="1150"/>
      <c r="L19" s="1173" t="str">
        <f>Sprachen!L171</f>
        <v>Actual values of organization</v>
      </c>
      <c r="M19" s="1173"/>
      <c r="N19" s="1173"/>
      <c r="O19" s="1173"/>
      <c r="P19" s="1173"/>
      <c r="Q19" s="1173"/>
      <c r="R19" s="1173"/>
      <c r="S19" s="1173"/>
      <c r="T19" s="1173"/>
      <c r="U19" s="1173"/>
      <c r="V19" s="1173"/>
      <c r="W19" s="1173"/>
      <c r="X19" s="1173"/>
      <c r="Y19" s="1173"/>
      <c r="Z19" s="1173"/>
      <c r="AA19" s="1174" t="str">
        <f>Sprachen!L328</f>
        <v>Speci-
fication met</v>
      </c>
      <c r="AB19" s="1175"/>
      <c r="AC19" s="1175"/>
      <c r="AD19" s="1176"/>
      <c r="AE19" s="1150" t="str">
        <f>Sprachen!L61</f>
        <v>Remark</v>
      </c>
      <c r="AF19" s="1150"/>
      <c r="AG19" s="1150"/>
      <c r="AH19" s="1150"/>
      <c r="AI19" s="1150"/>
      <c r="AJ19" s="1150"/>
      <c r="AK19" s="1150"/>
      <c r="AL19" s="1150"/>
      <c r="AM19" s="1150"/>
      <c r="AN19" s="1151"/>
    </row>
    <row r="20" spans="1:40" ht="14.25" customHeight="1" thickBot="1" x14ac:dyDescent="0.25">
      <c r="A20" s="1170"/>
      <c r="B20" s="1171"/>
      <c r="C20" s="1172"/>
      <c r="D20" s="1152"/>
      <c r="E20" s="1152"/>
      <c r="F20" s="1152"/>
      <c r="G20" s="1152"/>
      <c r="H20" s="1152"/>
      <c r="I20" s="1152"/>
      <c r="J20" s="1152"/>
      <c r="K20" s="1152"/>
      <c r="L20" s="1154" t="str">
        <f>Sprachen!L335</f>
        <v>Part 1</v>
      </c>
      <c r="M20" s="1155"/>
      <c r="N20" s="1155"/>
      <c r="O20" s="1155" t="str">
        <f>Sprachen!L336</f>
        <v>Part 2</v>
      </c>
      <c r="P20" s="1155"/>
      <c r="Q20" s="1155"/>
      <c r="R20" s="1155" t="str">
        <f>Sprachen!L337</f>
        <v>Part 3</v>
      </c>
      <c r="S20" s="1155"/>
      <c r="T20" s="1155"/>
      <c r="U20" s="1155" t="str">
        <f>Sprachen!L338</f>
        <v>Part 4</v>
      </c>
      <c r="V20" s="1155"/>
      <c r="W20" s="1155"/>
      <c r="X20" s="1155" t="str">
        <f>Sprachen!L339</f>
        <v>Part 5</v>
      </c>
      <c r="Y20" s="1155"/>
      <c r="Z20" s="1156"/>
      <c r="AA20" s="1157" t="str">
        <f>Sprachen!L4</f>
        <v>Yes</v>
      </c>
      <c r="AB20" s="1158"/>
      <c r="AC20" s="1157" t="str">
        <f>Sprachen!L5</f>
        <v>No</v>
      </c>
      <c r="AD20" s="1158"/>
      <c r="AE20" s="1152"/>
      <c r="AF20" s="1152"/>
      <c r="AG20" s="1152"/>
      <c r="AH20" s="1152"/>
      <c r="AI20" s="1152"/>
      <c r="AJ20" s="1152"/>
      <c r="AK20" s="1152"/>
      <c r="AL20" s="1152"/>
      <c r="AM20" s="1152"/>
      <c r="AN20" s="1153"/>
    </row>
    <row r="21" spans="1:40" ht="15" thickBot="1" x14ac:dyDescent="0.25">
      <c r="A21" s="1159">
        <v>1</v>
      </c>
      <c r="B21" s="1160"/>
      <c r="C21" s="1161"/>
      <c r="D21" s="1162"/>
      <c r="E21" s="1163"/>
      <c r="F21" s="1163"/>
      <c r="G21" s="1163"/>
      <c r="H21" s="1163"/>
      <c r="I21" s="1163"/>
      <c r="J21" s="1163"/>
      <c r="K21" s="1163"/>
      <c r="L21" s="1164"/>
      <c r="M21" s="1165"/>
      <c r="N21" s="1165"/>
      <c r="O21" s="1165"/>
      <c r="P21" s="1165"/>
      <c r="Q21" s="1165"/>
      <c r="R21" s="1165"/>
      <c r="S21" s="1165"/>
      <c r="T21" s="1165"/>
      <c r="U21" s="1165"/>
      <c r="V21" s="1165"/>
      <c r="W21" s="1165"/>
      <c r="X21" s="1165"/>
      <c r="Y21" s="1165"/>
      <c r="Z21" s="1166"/>
      <c r="AA21" s="1163"/>
      <c r="AB21" s="1163"/>
      <c r="AC21" s="1163"/>
      <c r="AD21" s="1163"/>
      <c r="AE21" s="1163"/>
      <c r="AF21" s="1163"/>
      <c r="AG21" s="1163"/>
      <c r="AH21" s="1163"/>
      <c r="AI21" s="1163"/>
      <c r="AJ21" s="1163"/>
      <c r="AK21" s="1163"/>
      <c r="AL21" s="1163"/>
      <c r="AM21" s="1163"/>
      <c r="AN21" s="1177"/>
    </row>
    <row r="22" spans="1:40" ht="14.25" customHeight="1" thickBot="1" x14ac:dyDescent="0.25">
      <c r="A22" s="1159">
        <v>2</v>
      </c>
      <c r="B22" s="1160"/>
      <c r="C22" s="1161"/>
      <c r="D22" s="1163"/>
      <c r="E22" s="1163"/>
      <c r="F22" s="1163"/>
      <c r="G22" s="1163"/>
      <c r="H22" s="1163"/>
      <c r="I22" s="1163"/>
      <c r="J22" s="1163"/>
      <c r="K22" s="1163"/>
      <c r="L22" s="1164"/>
      <c r="M22" s="1165"/>
      <c r="N22" s="1165"/>
      <c r="O22" s="1165"/>
      <c r="P22" s="1165"/>
      <c r="Q22" s="1165"/>
      <c r="R22" s="1165"/>
      <c r="S22" s="1165"/>
      <c r="T22" s="1165"/>
      <c r="U22" s="1165"/>
      <c r="V22" s="1165"/>
      <c r="W22" s="1165"/>
      <c r="X22" s="1165"/>
      <c r="Y22" s="1165"/>
      <c r="Z22" s="1166"/>
      <c r="AA22" s="1163"/>
      <c r="AB22" s="1163"/>
      <c r="AC22" s="1163"/>
      <c r="AD22" s="1163"/>
      <c r="AE22" s="1163"/>
      <c r="AF22" s="1163"/>
      <c r="AG22" s="1163"/>
      <c r="AH22" s="1163"/>
      <c r="AI22" s="1163"/>
      <c r="AJ22" s="1163"/>
      <c r="AK22" s="1163"/>
      <c r="AL22" s="1163"/>
      <c r="AM22" s="1163"/>
      <c r="AN22" s="1177"/>
    </row>
    <row r="23" spans="1:40" ht="14.25" customHeight="1" thickBot="1" x14ac:dyDescent="0.25">
      <c r="A23" s="1159">
        <v>3</v>
      </c>
      <c r="B23" s="1160"/>
      <c r="C23" s="1161"/>
      <c r="D23" s="1163"/>
      <c r="E23" s="1163"/>
      <c r="F23" s="1163"/>
      <c r="G23" s="1163"/>
      <c r="H23" s="1163"/>
      <c r="I23" s="1163"/>
      <c r="J23" s="1163"/>
      <c r="K23" s="1163"/>
      <c r="L23" s="1164"/>
      <c r="M23" s="1165"/>
      <c r="N23" s="1165"/>
      <c r="O23" s="1165"/>
      <c r="P23" s="1165"/>
      <c r="Q23" s="1165"/>
      <c r="R23" s="1165"/>
      <c r="S23" s="1165"/>
      <c r="T23" s="1165"/>
      <c r="U23" s="1165"/>
      <c r="V23" s="1165"/>
      <c r="W23" s="1165"/>
      <c r="X23" s="1165"/>
      <c r="Y23" s="1165"/>
      <c r="Z23" s="1166"/>
      <c r="AA23" s="1163"/>
      <c r="AB23" s="1163"/>
      <c r="AC23" s="1163"/>
      <c r="AD23" s="1163"/>
      <c r="AE23" s="1163"/>
      <c r="AF23" s="1163"/>
      <c r="AG23" s="1163"/>
      <c r="AH23" s="1163"/>
      <c r="AI23" s="1163"/>
      <c r="AJ23" s="1163"/>
      <c r="AK23" s="1163"/>
      <c r="AL23" s="1163"/>
      <c r="AM23" s="1163"/>
      <c r="AN23" s="1177"/>
    </row>
    <row r="24" spans="1:40" ht="14.25" customHeight="1" thickBot="1" x14ac:dyDescent="0.25">
      <c r="A24" s="1178">
        <v>4</v>
      </c>
      <c r="B24" s="244"/>
      <c r="C24" s="1160"/>
      <c r="D24" s="1163"/>
      <c r="E24" s="1163"/>
      <c r="F24" s="1163"/>
      <c r="G24" s="1163"/>
      <c r="H24" s="1163"/>
      <c r="I24" s="1163"/>
      <c r="J24" s="1163"/>
      <c r="K24" s="1163"/>
      <c r="L24" s="1164"/>
      <c r="M24" s="1165"/>
      <c r="N24" s="1165"/>
      <c r="O24" s="1165"/>
      <c r="P24" s="1165"/>
      <c r="Q24" s="1165"/>
      <c r="R24" s="1165"/>
      <c r="S24" s="1165"/>
      <c r="T24" s="1165"/>
      <c r="U24" s="1165"/>
      <c r="V24" s="1165"/>
      <c r="W24" s="1165"/>
      <c r="X24" s="1165"/>
      <c r="Y24" s="1165"/>
      <c r="Z24" s="1166"/>
      <c r="AA24" s="1163"/>
      <c r="AB24" s="1163"/>
      <c r="AC24" s="1163"/>
      <c r="AD24" s="1163"/>
      <c r="AE24" s="1163"/>
      <c r="AF24" s="1163"/>
      <c r="AG24" s="1163"/>
      <c r="AH24" s="1163"/>
      <c r="AI24" s="1163"/>
      <c r="AJ24" s="1163"/>
      <c r="AK24" s="1163"/>
      <c r="AL24" s="1163"/>
      <c r="AM24" s="1163"/>
      <c r="AN24" s="1177"/>
    </row>
    <row r="25" spans="1:40" ht="14.25" customHeight="1" thickBot="1" x14ac:dyDescent="0.25">
      <c r="A25" s="1178">
        <v>5</v>
      </c>
      <c r="B25" s="244"/>
      <c r="C25" s="1160"/>
      <c r="D25" s="1163"/>
      <c r="E25" s="1163"/>
      <c r="F25" s="1163"/>
      <c r="G25" s="1163"/>
      <c r="H25" s="1163"/>
      <c r="I25" s="1163"/>
      <c r="J25" s="1163"/>
      <c r="K25" s="1163"/>
      <c r="L25" s="1164"/>
      <c r="M25" s="1165"/>
      <c r="N25" s="1165"/>
      <c r="O25" s="1165"/>
      <c r="P25" s="1165"/>
      <c r="Q25" s="1165"/>
      <c r="R25" s="1165"/>
      <c r="S25" s="1165"/>
      <c r="T25" s="1165"/>
      <c r="U25" s="1165"/>
      <c r="V25" s="1165"/>
      <c r="W25" s="1165"/>
      <c r="X25" s="1165"/>
      <c r="Y25" s="1165"/>
      <c r="Z25" s="1166"/>
      <c r="AA25" s="1163"/>
      <c r="AB25" s="1163"/>
      <c r="AC25" s="1163"/>
      <c r="AD25" s="1163"/>
      <c r="AE25" s="1163"/>
      <c r="AF25" s="1163"/>
      <c r="AG25" s="1163"/>
      <c r="AH25" s="1163"/>
      <c r="AI25" s="1163"/>
      <c r="AJ25" s="1163"/>
      <c r="AK25" s="1163"/>
      <c r="AL25" s="1163"/>
      <c r="AM25" s="1163"/>
      <c r="AN25" s="1177"/>
    </row>
    <row r="26" spans="1:40" ht="14.25" customHeight="1" thickBot="1" x14ac:dyDescent="0.25">
      <c r="A26" s="1178">
        <v>6</v>
      </c>
      <c r="B26" s="244"/>
      <c r="C26" s="1160"/>
      <c r="D26" s="1163"/>
      <c r="E26" s="1163"/>
      <c r="F26" s="1163"/>
      <c r="G26" s="1163"/>
      <c r="H26" s="1163"/>
      <c r="I26" s="1163"/>
      <c r="J26" s="1163"/>
      <c r="K26" s="1163"/>
      <c r="L26" s="1164"/>
      <c r="M26" s="1165"/>
      <c r="N26" s="1165"/>
      <c r="O26" s="1165"/>
      <c r="P26" s="1165"/>
      <c r="Q26" s="1165"/>
      <c r="R26" s="1165"/>
      <c r="S26" s="1165"/>
      <c r="T26" s="1165"/>
      <c r="U26" s="1165"/>
      <c r="V26" s="1165"/>
      <c r="W26" s="1165"/>
      <c r="X26" s="1165"/>
      <c r="Y26" s="1165"/>
      <c r="Z26" s="1166"/>
      <c r="AA26" s="1163"/>
      <c r="AB26" s="1163"/>
      <c r="AC26" s="1163"/>
      <c r="AD26" s="1163"/>
      <c r="AE26" s="1163"/>
      <c r="AF26" s="1163"/>
      <c r="AG26" s="1163"/>
      <c r="AH26" s="1163"/>
      <c r="AI26" s="1163"/>
      <c r="AJ26" s="1163"/>
      <c r="AK26" s="1163"/>
      <c r="AL26" s="1163"/>
      <c r="AM26" s="1163"/>
      <c r="AN26" s="1177"/>
    </row>
    <row r="27" spans="1:40" ht="14.25" customHeight="1" thickBot="1" x14ac:dyDescent="0.25">
      <c r="A27" s="1178">
        <v>7</v>
      </c>
      <c r="B27" s="244"/>
      <c r="C27" s="1160"/>
      <c r="D27" s="1163"/>
      <c r="E27" s="1163"/>
      <c r="F27" s="1163"/>
      <c r="G27" s="1163"/>
      <c r="H27" s="1163"/>
      <c r="I27" s="1163"/>
      <c r="J27" s="1163"/>
      <c r="K27" s="1163"/>
      <c r="L27" s="1164"/>
      <c r="M27" s="1165"/>
      <c r="N27" s="1165"/>
      <c r="O27" s="1165"/>
      <c r="P27" s="1165"/>
      <c r="Q27" s="1165"/>
      <c r="R27" s="1165"/>
      <c r="S27" s="1165"/>
      <c r="T27" s="1165"/>
      <c r="U27" s="1165"/>
      <c r="V27" s="1165"/>
      <c r="W27" s="1165"/>
      <c r="X27" s="1165"/>
      <c r="Y27" s="1165"/>
      <c r="Z27" s="1166"/>
      <c r="AA27" s="1163"/>
      <c r="AB27" s="1163"/>
      <c r="AC27" s="1163"/>
      <c r="AD27" s="1163"/>
      <c r="AE27" s="1163"/>
      <c r="AF27" s="1163"/>
      <c r="AG27" s="1163"/>
      <c r="AH27" s="1163"/>
      <c r="AI27" s="1163"/>
      <c r="AJ27" s="1163"/>
      <c r="AK27" s="1163"/>
      <c r="AL27" s="1163"/>
      <c r="AM27" s="1163"/>
      <c r="AN27" s="1177"/>
    </row>
    <row r="28" spans="1:40" ht="14.25" customHeight="1" thickBot="1" x14ac:dyDescent="0.25">
      <c r="A28" s="1178">
        <v>8</v>
      </c>
      <c r="B28" s="244"/>
      <c r="C28" s="1160"/>
      <c r="D28" s="1163"/>
      <c r="E28" s="1163"/>
      <c r="F28" s="1163"/>
      <c r="G28" s="1163"/>
      <c r="H28" s="1163"/>
      <c r="I28" s="1163"/>
      <c r="J28" s="1163"/>
      <c r="K28" s="1163"/>
      <c r="L28" s="1164"/>
      <c r="M28" s="1165"/>
      <c r="N28" s="1165"/>
      <c r="O28" s="1165"/>
      <c r="P28" s="1165"/>
      <c r="Q28" s="1165"/>
      <c r="R28" s="1165"/>
      <c r="S28" s="1165"/>
      <c r="T28" s="1165"/>
      <c r="U28" s="1165"/>
      <c r="V28" s="1165"/>
      <c r="W28" s="1165"/>
      <c r="X28" s="1165"/>
      <c r="Y28" s="1165"/>
      <c r="Z28" s="1166"/>
      <c r="AA28" s="1163"/>
      <c r="AB28" s="1163"/>
      <c r="AC28" s="1163"/>
      <c r="AD28" s="1163"/>
      <c r="AE28" s="1163"/>
      <c r="AF28" s="1163"/>
      <c r="AG28" s="1163"/>
      <c r="AH28" s="1163"/>
      <c r="AI28" s="1163"/>
      <c r="AJ28" s="1163"/>
      <c r="AK28" s="1163"/>
      <c r="AL28" s="1163"/>
      <c r="AM28" s="1163"/>
      <c r="AN28" s="1177"/>
    </row>
    <row r="29" spans="1:40" ht="14.25" customHeight="1" thickBot="1" x14ac:dyDescent="0.25">
      <c r="A29" s="1178">
        <v>9</v>
      </c>
      <c r="B29" s="244"/>
      <c r="C29" s="1160"/>
      <c r="D29" s="1163"/>
      <c r="E29" s="1163"/>
      <c r="F29" s="1163"/>
      <c r="G29" s="1163"/>
      <c r="H29" s="1163"/>
      <c r="I29" s="1163"/>
      <c r="J29" s="1163"/>
      <c r="K29" s="1163"/>
      <c r="L29" s="1164"/>
      <c r="M29" s="1165"/>
      <c r="N29" s="1165"/>
      <c r="O29" s="1165"/>
      <c r="P29" s="1165"/>
      <c r="Q29" s="1165"/>
      <c r="R29" s="1165"/>
      <c r="S29" s="1165"/>
      <c r="T29" s="1165"/>
      <c r="U29" s="1165"/>
      <c r="V29" s="1165"/>
      <c r="W29" s="1165"/>
      <c r="X29" s="1165"/>
      <c r="Y29" s="1165"/>
      <c r="Z29" s="1166"/>
      <c r="AA29" s="1163"/>
      <c r="AB29" s="1163"/>
      <c r="AC29" s="1163"/>
      <c r="AD29" s="1163"/>
      <c r="AE29" s="1163"/>
      <c r="AF29" s="1163"/>
      <c r="AG29" s="1163"/>
      <c r="AH29" s="1163"/>
      <c r="AI29" s="1163"/>
      <c r="AJ29" s="1163"/>
      <c r="AK29" s="1163"/>
      <c r="AL29" s="1163"/>
      <c r="AM29" s="1163"/>
      <c r="AN29" s="1177"/>
    </row>
    <row r="30" spans="1:40" ht="14.25" customHeight="1" thickBot="1" x14ac:dyDescent="0.25">
      <c r="A30" s="1178">
        <v>10</v>
      </c>
      <c r="B30" s="244"/>
      <c r="C30" s="1160"/>
      <c r="D30" s="1163"/>
      <c r="E30" s="1163"/>
      <c r="F30" s="1163"/>
      <c r="G30" s="1163"/>
      <c r="H30" s="1163"/>
      <c r="I30" s="1163"/>
      <c r="J30" s="1163"/>
      <c r="K30" s="1163"/>
      <c r="L30" s="1164"/>
      <c r="M30" s="1165"/>
      <c r="N30" s="1165"/>
      <c r="O30" s="1165"/>
      <c r="P30" s="1165"/>
      <c r="Q30" s="1165"/>
      <c r="R30" s="1165"/>
      <c r="S30" s="1165"/>
      <c r="T30" s="1165"/>
      <c r="U30" s="1165"/>
      <c r="V30" s="1165"/>
      <c r="W30" s="1165"/>
      <c r="X30" s="1165"/>
      <c r="Y30" s="1165"/>
      <c r="Z30" s="1166"/>
      <c r="AA30" s="1163"/>
      <c r="AB30" s="1163"/>
      <c r="AC30" s="1163"/>
      <c r="AD30" s="1163"/>
      <c r="AE30" s="1163"/>
      <c r="AF30" s="1163"/>
      <c r="AG30" s="1163"/>
      <c r="AH30" s="1163"/>
      <c r="AI30" s="1163"/>
      <c r="AJ30" s="1163"/>
      <c r="AK30" s="1163"/>
      <c r="AL30" s="1163"/>
      <c r="AM30" s="1163"/>
      <c r="AN30" s="1177"/>
    </row>
    <row r="31" spans="1:40" ht="14.25" customHeight="1" thickBot="1" x14ac:dyDescent="0.25">
      <c r="A31" s="1178">
        <v>11</v>
      </c>
      <c r="B31" s="244"/>
      <c r="C31" s="1160"/>
      <c r="D31" s="1163"/>
      <c r="E31" s="1163"/>
      <c r="F31" s="1163"/>
      <c r="G31" s="1163"/>
      <c r="H31" s="1163"/>
      <c r="I31" s="1163"/>
      <c r="J31" s="1163"/>
      <c r="K31" s="1163"/>
      <c r="L31" s="1164"/>
      <c r="M31" s="1165"/>
      <c r="N31" s="1165"/>
      <c r="O31" s="1165"/>
      <c r="P31" s="1165"/>
      <c r="Q31" s="1165"/>
      <c r="R31" s="1165"/>
      <c r="S31" s="1165"/>
      <c r="T31" s="1165"/>
      <c r="U31" s="1165"/>
      <c r="V31" s="1165"/>
      <c r="W31" s="1165"/>
      <c r="X31" s="1165"/>
      <c r="Y31" s="1165"/>
      <c r="Z31" s="1166"/>
      <c r="AA31" s="1163"/>
      <c r="AB31" s="1163"/>
      <c r="AC31" s="1163"/>
      <c r="AD31" s="1163"/>
      <c r="AE31" s="1163"/>
      <c r="AF31" s="1163"/>
      <c r="AG31" s="1163"/>
      <c r="AH31" s="1163"/>
      <c r="AI31" s="1163"/>
      <c r="AJ31" s="1163"/>
      <c r="AK31" s="1163"/>
      <c r="AL31" s="1163"/>
      <c r="AM31" s="1163"/>
      <c r="AN31" s="1177"/>
    </row>
    <row r="32" spans="1:40" ht="14.25" customHeight="1" thickBot="1" x14ac:dyDescent="0.25">
      <c r="A32" s="1178">
        <v>12</v>
      </c>
      <c r="B32" s="244"/>
      <c r="C32" s="1160"/>
      <c r="D32" s="1163"/>
      <c r="E32" s="1163"/>
      <c r="F32" s="1163"/>
      <c r="G32" s="1163"/>
      <c r="H32" s="1163"/>
      <c r="I32" s="1163"/>
      <c r="J32" s="1163"/>
      <c r="K32" s="1163"/>
      <c r="L32" s="1164"/>
      <c r="M32" s="1165"/>
      <c r="N32" s="1165"/>
      <c r="O32" s="1165"/>
      <c r="P32" s="1165"/>
      <c r="Q32" s="1165"/>
      <c r="R32" s="1165"/>
      <c r="S32" s="1165"/>
      <c r="T32" s="1165"/>
      <c r="U32" s="1165"/>
      <c r="V32" s="1165"/>
      <c r="W32" s="1165"/>
      <c r="X32" s="1165"/>
      <c r="Y32" s="1165"/>
      <c r="Z32" s="1166"/>
      <c r="AA32" s="1163"/>
      <c r="AB32" s="1163"/>
      <c r="AC32" s="1163"/>
      <c r="AD32" s="1163"/>
      <c r="AE32" s="1163"/>
      <c r="AF32" s="1163"/>
      <c r="AG32" s="1163"/>
      <c r="AH32" s="1163"/>
      <c r="AI32" s="1163"/>
      <c r="AJ32" s="1163"/>
      <c r="AK32" s="1163"/>
      <c r="AL32" s="1163"/>
      <c r="AM32" s="1163"/>
      <c r="AN32" s="1177"/>
    </row>
    <row r="33" spans="1:40" ht="14.25" customHeight="1" thickBot="1" x14ac:dyDescent="0.25">
      <c r="A33" s="1178">
        <v>13</v>
      </c>
      <c r="B33" s="244"/>
      <c r="C33" s="1160"/>
      <c r="D33" s="1163"/>
      <c r="E33" s="1163"/>
      <c r="F33" s="1163"/>
      <c r="G33" s="1163"/>
      <c r="H33" s="1163"/>
      <c r="I33" s="1163"/>
      <c r="J33" s="1163"/>
      <c r="K33" s="1163"/>
      <c r="L33" s="1164"/>
      <c r="M33" s="1165"/>
      <c r="N33" s="1165"/>
      <c r="O33" s="1165"/>
      <c r="P33" s="1165"/>
      <c r="Q33" s="1165"/>
      <c r="R33" s="1165"/>
      <c r="S33" s="1165"/>
      <c r="T33" s="1165"/>
      <c r="U33" s="1165"/>
      <c r="V33" s="1165"/>
      <c r="W33" s="1165"/>
      <c r="X33" s="1165"/>
      <c r="Y33" s="1165"/>
      <c r="Z33" s="1166"/>
      <c r="AA33" s="1163"/>
      <c r="AB33" s="1163"/>
      <c r="AC33" s="1163"/>
      <c r="AD33" s="1163"/>
      <c r="AE33" s="1163"/>
      <c r="AF33" s="1163"/>
      <c r="AG33" s="1163"/>
      <c r="AH33" s="1163"/>
      <c r="AI33" s="1163"/>
      <c r="AJ33" s="1163"/>
      <c r="AK33" s="1163"/>
      <c r="AL33" s="1163"/>
      <c r="AM33" s="1163"/>
      <c r="AN33" s="1177"/>
    </row>
    <row r="34" spans="1:40" ht="14.25" customHeight="1" thickBot="1" x14ac:dyDescent="0.25">
      <c r="A34" s="1178">
        <v>14</v>
      </c>
      <c r="B34" s="244"/>
      <c r="C34" s="1160"/>
      <c r="D34" s="1163"/>
      <c r="E34" s="1163"/>
      <c r="F34" s="1163"/>
      <c r="G34" s="1163"/>
      <c r="H34" s="1163"/>
      <c r="I34" s="1163"/>
      <c r="J34" s="1163"/>
      <c r="K34" s="1163"/>
      <c r="L34" s="1164"/>
      <c r="M34" s="1165"/>
      <c r="N34" s="1165"/>
      <c r="O34" s="1165"/>
      <c r="P34" s="1165"/>
      <c r="Q34" s="1165"/>
      <c r="R34" s="1165"/>
      <c r="S34" s="1165"/>
      <c r="T34" s="1165"/>
      <c r="U34" s="1165"/>
      <c r="V34" s="1165"/>
      <c r="W34" s="1165"/>
      <c r="X34" s="1165"/>
      <c r="Y34" s="1165"/>
      <c r="Z34" s="1166"/>
      <c r="AA34" s="1163"/>
      <c r="AB34" s="1163"/>
      <c r="AC34" s="1163"/>
      <c r="AD34" s="1163"/>
      <c r="AE34" s="1163"/>
      <c r="AF34" s="1163"/>
      <c r="AG34" s="1163"/>
      <c r="AH34" s="1163"/>
      <c r="AI34" s="1163"/>
      <c r="AJ34" s="1163"/>
      <c r="AK34" s="1163"/>
      <c r="AL34" s="1163"/>
      <c r="AM34" s="1163"/>
      <c r="AN34" s="1177"/>
    </row>
    <row r="35" spans="1:40" ht="14.25" customHeight="1" thickBot="1" x14ac:dyDescent="0.25">
      <c r="A35" s="1178">
        <v>15</v>
      </c>
      <c r="B35" s="244"/>
      <c r="C35" s="1160"/>
      <c r="D35" s="1163"/>
      <c r="E35" s="1163"/>
      <c r="F35" s="1163"/>
      <c r="G35" s="1163"/>
      <c r="H35" s="1163"/>
      <c r="I35" s="1163"/>
      <c r="J35" s="1163"/>
      <c r="K35" s="1163"/>
      <c r="L35" s="1164"/>
      <c r="M35" s="1165"/>
      <c r="N35" s="1165"/>
      <c r="O35" s="1165"/>
      <c r="P35" s="1165"/>
      <c r="Q35" s="1165"/>
      <c r="R35" s="1165"/>
      <c r="S35" s="1165"/>
      <c r="T35" s="1165"/>
      <c r="U35" s="1165"/>
      <c r="V35" s="1165"/>
      <c r="W35" s="1165"/>
      <c r="X35" s="1165"/>
      <c r="Y35" s="1165"/>
      <c r="Z35" s="1166"/>
      <c r="AA35" s="1163"/>
      <c r="AB35" s="1163"/>
      <c r="AC35" s="1163"/>
      <c r="AD35" s="1163"/>
      <c r="AE35" s="1163"/>
      <c r="AF35" s="1163"/>
      <c r="AG35" s="1163"/>
      <c r="AH35" s="1163"/>
      <c r="AI35" s="1163"/>
      <c r="AJ35" s="1163"/>
      <c r="AK35" s="1163"/>
      <c r="AL35" s="1163"/>
      <c r="AM35" s="1163"/>
      <c r="AN35" s="1177"/>
    </row>
    <row r="36" spans="1:40" ht="14.25" customHeight="1" thickBot="1" x14ac:dyDescent="0.25">
      <c r="A36" s="1178">
        <v>16</v>
      </c>
      <c r="B36" s="244"/>
      <c r="C36" s="1160"/>
      <c r="D36" s="1163"/>
      <c r="E36" s="1163"/>
      <c r="F36" s="1163"/>
      <c r="G36" s="1163"/>
      <c r="H36" s="1163"/>
      <c r="I36" s="1163"/>
      <c r="J36" s="1163"/>
      <c r="K36" s="1163"/>
      <c r="L36" s="1164"/>
      <c r="M36" s="1165"/>
      <c r="N36" s="1165"/>
      <c r="O36" s="1165"/>
      <c r="P36" s="1165"/>
      <c r="Q36" s="1165"/>
      <c r="R36" s="1165"/>
      <c r="S36" s="1165"/>
      <c r="T36" s="1165"/>
      <c r="U36" s="1165"/>
      <c r="V36" s="1165"/>
      <c r="W36" s="1165"/>
      <c r="X36" s="1165"/>
      <c r="Y36" s="1165"/>
      <c r="Z36" s="1166"/>
      <c r="AA36" s="1163"/>
      <c r="AB36" s="1163"/>
      <c r="AC36" s="1163"/>
      <c r="AD36" s="1163"/>
      <c r="AE36" s="1163"/>
      <c r="AF36" s="1163"/>
      <c r="AG36" s="1163"/>
      <c r="AH36" s="1163"/>
      <c r="AI36" s="1163"/>
      <c r="AJ36" s="1163"/>
      <c r="AK36" s="1163"/>
      <c r="AL36" s="1163"/>
      <c r="AM36" s="1163"/>
      <c r="AN36" s="1177"/>
    </row>
    <row r="37" spans="1:40" ht="14.25" customHeight="1" thickBot="1" x14ac:dyDescent="0.25">
      <c r="A37" s="1178">
        <v>17</v>
      </c>
      <c r="B37" s="244"/>
      <c r="C37" s="1160"/>
      <c r="D37" s="1163"/>
      <c r="E37" s="1163"/>
      <c r="F37" s="1163"/>
      <c r="G37" s="1163"/>
      <c r="H37" s="1163"/>
      <c r="I37" s="1163"/>
      <c r="J37" s="1163"/>
      <c r="K37" s="1163"/>
      <c r="L37" s="1164"/>
      <c r="M37" s="1165"/>
      <c r="N37" s="1165"/>
      <c r="O37" s="1165"/>
      <c r="P37" s="1165"/>
      <c r="Q37" s="1165"/>
      <c r="R37" s="1165"/>
      <c r="S37" s="1165"/>
      <c r="T37" s="1165"/>
      <c r="U37" s="1165"/>
      <c r="V37" s="1165"/>
      <c r="W37" s="1165"/>
      <c r="X37" s="1165"/>
      <c r="Y37" s="1165"/>
      <c r="Z37" s="1166"/>
      <c r="AA37" s="1163"/>
      <c r="AB37" s="1163"/>
      <c r="AC37" s="1163"/>
      <c r="AD37" s="1163"/>
      <c r="AE37" s="1163"/>
      <c r="AF37" s="1163"/>
      <c r="AG37" s="1163"/>
      <c r="AH37" s="1163"/>
      <c r="AI37" s="1163"/>
      <c r="AJ37" s="1163"/>
      <c r="AK37" s="1163"/>
      <c r="AL37" s="1163"/>
      <c r="AM37" s="1163"/>
      <c r="AN37" s="1177"/>
    </row>
    <row r="38" spans="1:40" ht="14.25" customHeight="1" thickBot="1" x14ac:dyDescent="0.25">
      <c r="A38" s="1178">
        <v>18</v>
      </c>
      <c r="B38" s="244"/>
      <c r="C38" s="1160"/>
      <c r="D38" s="1163"/>
      <c r="E38" s="1163"/>
      <c r="F38" s="1163"/>
      <c r="G38" s="1163"/>
      <c r="H38" s="1163"/>
      <c r="I38" s="1163"/>
      <c r="J38" s="1163"/>
      <c r="K38" s="1163"/>
      <c r="L38" s="1164"/>
      <c r="M38" s="1165"/>
      <c r="N38" s="1165"/>
      <c r="O38" s="1165"/>
      <c r="P38" s="1165"/>
      <c r="Q38" s="1165"/>
      <c r="R38" s="1165"/>
      <c r="S38" s="1165"/>
      <c r="T38" s="1165"/>
      <c r="U38" s="1165"/>
      <c r="V38" s="1165"/>
      <c r="W38" s="1165"/>
      <c r="X38" s="1165"/>
      <c r="Y38" s="1165"/>
      <c r="Z38" s="1166"/>
      <c r="AA38" s="1163"/>
      <c r="AB38" s="1163"/>
      <c r="AC38" s="1163"/>
      <c r="AD38" s="1163"/>
      <c r="AE38" s="1163"/>
      <c r="AF38" s="1163"/>
      <c r="AG38" s="1163"/>
      <c r="AH38" s="1163"/>
      <c r="AI38" s="1163"/>
      <c r="AJ38" s="1163"/>
      <c r="AK38" s="1163"/>
      <c r="AL38" s="1163"/>
      <c r="AM38" s="1163"/>
      <c r="AN38" s="1177"/>
    </row>
    <row r="39" spans="1:40" ht="14.25" customHeight="1" thickBot="1" x14ac:dyDescent="0.25">
      <c r="A39" s="1178">
        <v>19</v>
      </c>
      <c r="B39" s="244"/>
      <c r="C39" s="1160"/>
      <c r="D39" s="1163"/>
      <c r="E39" s="1163"/>
      <c r="F39" s="1163"/>
      <c r="G39" s="1163"/>
      <c r="H39" s="1163"/>
      <c r="I39" s="1163"/>
      <c r="J39" s="1163"/>
      <c r="K39" s="1163"/>
      <c r="L39" s="1164"/>
      <c r="M39" s="1165"/>
      <c r="N39" s="1165"/>
      <c r="O39" s="1165"/>
      <c r="P39" s="1165"/>
      <c r="Q39" s="1165"/>
      <c r="R39" s="1165"/>
      <c r="S39" s="1165"/>
      <c r="T39" s="1165"/>
      <c r="U39" s="1165"/>
      <c r="V39" s="1165"/>
      <c r="W39" s="1165"/>
      <c r="X39" s="1165"/>
      <c r="Y39" s="1165"/>
      <c r="Z39" s="1166"/>
      <c r="AA39" s="1163"/>
      <c r="AB39" s="1163"/>
      <c r="AC39" s="1163"/>
      <c r="AD39" s="1163"/>
      <c r="AE39" s="1163"/>
      <c r="AF39" s="1163"/>
      <c r="AG39" s="1163"/>
      <c r="AH39" s="1163"/>
      <c r="AI39" s="1163"/>
      <c r="AJ39" s="1163"/>
      <c r="AK39" s="1163"/>
      <c r="AL39" s="1163"/>
      <c r="AM39" s="1163"/>
      <c r="AN39" s="1177"/>
    </row>
    <row r="40" spans="1:40" ht="14.25" customHeight="1" thickBot="1" x14ac:dyDescent="0.25">
      <c r="A40" s="1178">
        <v>20</v>
      </c>
      <c r="B40" s="244"/>
      <c r="C40" s="1160"/>
      <c r="D40" s="1163"/>
      <c r="E40" s="1163"/>
      <c r="F40" s="1163"/>
      <c r="G40" s="1163"/>
      <c r="H40" s="1163"/>
      <c r="I40" s="1163"/>
      <c r="J40" s="1163"/>
      <c r="K40" s="1163"/>
      <c r="L40" s="1164"/>
      <c r="M40" s="1165"/>
      <c r="N40" s="1165"/>
      <c r="O40" s="1165"/>
      <c r="P40" s="1165"/>
      <c r="Q40" s="1165"/>
      <c r="R40" s="1165"/>
      <c r="S40" s="1165"/>
      <c r="T40" s="1165"/>
      <c r="U40" s="1165"/>
      <c r="V40" s="1165"/>
      <c r="W40" s="1165"/>
      <c r="X40" s="1165"/>
      <c r="Y40" s="1165"/>
      <c r="Z40" s="1166"/>
      <c r="AA40" s="1163"/>
      <c r="AB40" s="1163"/>
      <c r="AC40" s="1163"/>
      <c r="AD40" s="1163"/>
      <c r="AE40" s="1163"/>
      <c r="AF40" s="1163"/>
      <c r="AG40" s="1163"/>
      <c r="AH40" s="1163"/>
      <c r="AI40" s="1163"/>
      <c r="AJ40" s="1163"/>
      <c r="AK40" s="1163"/>
      <c r="AL40" s="1163"/>
      <c r="AM40" s="1163"/>
      <c r="AN40" s="1177"/>
    </row>
    <row r="41" spans="1:40" ht="14.25" customHeight="1" thickBot="1" x14ac:dyDescent="0.25">
      <c r="A41" s="1178">
        <v>21</v>
      </c>
      <c r="B41" s="244"/>
      <c r="C41" s="1160"/>
      <c r="D41" s="1163"/>
      <c r="E41" s="1163"/>
      <c r="F41" s="1163"/>
      <c r="G41" s="1163"/>
      <c r="H41" s="1163"/>
      <c r="I41" s="1163"/>
      <c r="J41" s="1163"/>
      <c r="K41" s="1163"/>
      <c r="L41" s="1164"/>
      <c r="M41" s="1165"/>
      <c r="N41" s="1165"/>
      <c r="O41" s="1165"/>
      <c r="P41" s="1165"/>
      <c r="Q41" s="1165"/>
      <c r="R41" s="1165"/>
      <c r="S41" s="1165"/>
      <c r="T41" s="1165"/>
      <c r="U41" s="1165"/>
      <c r="V41" s="1165"/>
      <c r="W41" s="1165"/>
      <c r="X41" s="1165"/>
      <c r="Y41" s="1165"/>
      <c r="Z41" s="1166"/>
      <c r="AA41" s="1163"/>
      <c r="AB41" s="1163"/>
      <c r="AC41" s="1163"/>
      <c r="AD41" s="1163"/>
      <c r="AE41" s="1163"/>
      <c r="AF41" s="1163"/>
      <c r="AG41" s="1163"/>
      <c r="AH41" s="1163"/>
      <c r="AI41" s="1163"/>
      <c r="AJ41" s="1163"/>
      <c r="AK41" s="1163"/>
      <c r="AL41" s="1163"/>
      <c r="AM41" s="1163"/>
      <c r="AN41" s="1177"/>
    </row>
    <row r="42" spans="1:40" ht="14.25" customHeight="1" thickBot="1" x14ac:dyDescent="0.25">
      <c r="A42" s="1178">
        <v>22</v>
      </c>
      <c r="B42" s="244"/>
      <c r="C42" s="1160"/>
      <c r="D42" s="1163"/>
      <c r="E42" s="1163"/>
      <c r="F42" s="1163"/>
      <c r="G42" s="1163"/>
      <c r="H42" s="1163"/>
      <c r="I42" s="1163"/>
      <c r="J42" s="1163"/>
      <c r="K42" s="1163"/>
      <c r="L42" s="1164"/>
      <c r="M42" s="1165"/>
      <c r="N42" s="1165"/>
      <c r="O42" s="1165"/>
      <c r="P42" s="1165"/>
      <c r="Q42" s="1165"/>
      <c r="R42" s="1165"/>
      <c r="S42" s="1165"/>
      <c r="T42" s="1165"/>
      <c r="U42" s="1165"/>
      <c r="V42" s="1165"/>
      <c r="W42" s="1165"/>
      <c r="X42" s="1165"/>
      <c r="Y42" s="1165"/>
      <c r="Z42" s="1166"/>
      <c r="AA42" s="1163"/>
      <c r="AB42" s="1163"/>
      <c r="AC42" s="1163"/>
      <c r="AD42" s="1163"/>
      <c r="AE42" s="1163"/>
      <c r="AF42" s="1163"/>
      <c r="AG42" s="1163"/>
      <c r="AH42" s="1163"/>
      <c r="AI42" s="1163"/>
      <c r="AJ42" s="1163"/>
      <c r="AK42" s="1163"/>
      <c r="AL42" s="1163"/>
      <c r="AM42" s="1163"/>
      <c r="AN42" s="1177"/>
    </row>
    <row r="43" spans="1:40" ht="14.25" customHeight="1" thickBot="1" x14ac:dyDescent="0.25">
      <c r="A43" s="1178">
        <v>23</v>
      </c>
      <c r="B43" s="244"/>
      <c r="C43" s="1160"/>
      <c r="D43" s="1163"/>
      <c r="E43" s="1163"/>
      <c r="F43" s="1163"/>
      <c r="G43" s="1163"/>
      <c r="H43" s="1163"/>
      <c r="I43" s="1163"/>
      <c r="J43" s="1163"/>
      <c r="K43" s="1163"/>
      <c r="L43" s="1164"/>
      <c r="M43" s="1165"/>
      <c r="N43" s="1165"/>
      <c r="O43" s="1165"/>
      <c r="P43" s="1165"/>
      <c r="Q43" s="1165"/>
      <c r="R43" s="1165"/>
      <c r="S43" s="1165"/>
      <c r="T43" s="1165"/>
      <c r="U43" s="1165"/>
      <c r="V43" s="1165"/>
      <c r="W43" s="1165"/>
      <c r="X43" s="1165"/>
      <c r="Y43" s="1165"/>
      <c r="Z43" s="1166"/>
      <c r="AA43" s="1163"/>
      <c r="AB43" s="1163"/>
      <c r="AC43" s="1163"/>
      <c r="AD43" s="1163"/>
      <c r="AE43" s="1163"/>
      <c r="AF43" s="1163"/>
      <c r="AG43" s="1163"/>
      <c r="AH43" s="1163"/>
      <c r="AI43" s="1163"/>
      <c r="AJ43" s="1163"/>
      <c r="AK43" s="1163"/>
      <c r="AL43" s="1163"/>
      <c r="AM43" s="1163"/>
      <c r="AN43" s="1177"/>
    </row>
    <row r="44" spans="1:40" ht="14.25" customHeight="1" thickBot="1" x14ac:dyDescent="0.25">
      <c r="A44" s="1179">
        <v>24</v>
      </c>
      <c r="B44" s="1180"/>
      <c r="C44" s="1181"/>
      <c r="D44" s="1163"/>
      <c r="E44" s="1163"/>
      <c r="F44" s="1163"/>
      <c r="G44" s="1163"/>
      <c r="H44" s="1163"/>
      <c r="I44" s="1163"/>
      <c r="J44" s="1163"/>
      <c r="K44" s="1163"/>
      <c r="L44" s="1164"/>
      <c r="M44" s="1165"/>
      <c r="N44" s="1165"/>
      <c r="O44" s="1165"/>
      <c r="P44" s="1165"/>
      <c r="Q44" s="1165"/>
      <c r="R44" s="1165"/>
      <c r="S44" s="1165"/>
      <c r="T44" s="1165"/>
      <c r="U44" s="1165"/>
      <c r="V44" s="1165"/>
      <c r="W44" s="1165"/>
      <c r="X44" s="1165"/>
      <c r="Y44" s="1165"/>
      <c r="Z44" s="1166"/>
      <c r="AA44" s="1163"/>
      <c r="AB44" s="1163"/>
      <c r="AC44" s="1163"/>
      <c r="AD44" s="1163"/>
      <c r="AE44" s="1163"/>
      <c r="AF44" s="1163"/>
      <c r="AG44" s="1163"/>
      <c r="AH44" s="1163"/>
      <c r="AI44" s="1163"/>
      <c r="AJ44" s="1163"/>
      <c r="AK44" s="1163"/>
      <c r="AL44" s="1163"/>
      <c r="AM44" s="1163"/>
      <c r="AN44" s="1177"/>
    </row>
    <row r="45" spans="1:40" ht="15.75" thickTop="1" thickBot="1" x14ac:dyDescent="0.25">
      <c r="A45" s="886" t="str">
        <f>Sprachen!L84</f>
        <v>Confirmation of organization</v>
      </c>
      <c r="B45" s="887"/>
      <c r="C45" s="887"/>
      <c r="D45" s="887"/>
      <c r="E45" s="887"/>
      <c r="F45" s="887"/>
      <c r="G45" s="887"/>
      <c r="H45" s="887"/>
      <c r="I45" s="887"/>
      <c r="J45" s="887"/>
      <c r="K45" s="887"/>
      <c r="L45" s="887"/>
      <c r="M45" s="887"/>
      <c r="N45" s="887"/>
      <c r="O45" s="887"/>
      <c r="P45" s="887"/>
      <c r="Q45" s="887"/>
      <c r="R45" s="887"/>
      <c r="S45" s="887"/>
      <c r="T45" s="887"/>
      <c r="U45" s="887"/>
      <c r="V45" s="887"/>
      <c r="W45" s="887"/>
      <c r="X45" s="887"/>
      <c r="Y45" s="887"/>
      <c r="Z45" s="887"/>
      <c r="AA45" s="887"/>
      <c r="AB45" s="887"/>
      <c r="AC45" s="887"/>
      <c r="AD45" s="887"/>
      <c r="AE45" s="887"/>
      <c r="AF45" s="887"/>
      <c r="AG45" s="887"/>
      <c r="AH45" s="887"/>
      <c r="AI45" s="887"/>
      <c r="AJ45" s="887"/>
      <c r="AK45" s="887"/>
      <c r="AL45" s="887"/>
      <c r="AM45" s="887"/>
      <c r="AN45" s="888"/>
    </row>
    <row r="46" spans="1:40" x14ac:dyDescent="0.2">
      <c r="A46" s="793" t="str">
        <f>Sprachen!L234</f>
        <v>Name</v>
      </c>
      <c r="B46" s="889"/>
      <c r="C46" s="794"/>
      <c r="D46" s="794"/>
      <c r="E46" s="794"/>
      <c r="F46" s="794"/>
      <c r="G46" s="794"/>
      <c r="H46" s="795"/>
      <c r="I46" s="697" t="str">
        <f>IF('Anlage 3 Selbstb. Produkt'!I28&lt;&gt;"",'Anlage 3 Selbstb. Produkt'!I28,"")</f>
        <v/>
      </c>
      <c r="J46" s="698"/>
      <c r="K46" s="698"/>
      <c r="L46" s="698"/>
      <c r="M46" s="698"/>
      <c r="N46" s="698"/>
      <c r="O46" s="698"/>
      <c r="P46" s="698"/>
      <c r="Q46" s="698"/>
      <c r="R46" s="698"/>
      <c r="S46" s="698"/>
      <c r="T46" s="698"/>
      <c r="U46" s="699"/>
      <c r="V46" s="890" t="str">
        <f>Sprachen!L61</f>
        <v>Remark</v>
      </c>
      <c r="W46" s="788"/>
      <c r="X46" s="788"/>
      <c r="Y46" s="788"/>
      <c r="Z46" s="789"/>
      <c r="AA46" s="336"/>
      <c r="AB46" s="336"/>
      <c r="AC46" s="336"/>
      <c r="AD46" s="336"/>
      <c r="AE46" s="336"/>
      <c r="AF46" s="336"/>
      <c r="AG46" s="336"/>
      <c r="AH46" s="336"/>
      <c r="AI46" s="336"/>
      <c r="AJ46" s="336"/>
      <c r="AK46" s="336"/>
      <c r="AL46" s="336"/>
      <c r="AM46" s="336"/>
      <c r="AN46" s="337"/>
    </row>
    <row r="47" spans="1:40" x14ac:dyDescent="0.2">
      <c r="A47" s="750" t="str">
        <f>Sprachen!L20</f>
        <v>Department</v>
      </c>
      <c r="B47" s="874"/>
      <c r="C47" s="751"/>
      <c r="D47" s="751"/>
      <c r="E47" s="751"/>
      <c r="F47" s="751"/>
      <c r="G47" s="751"/>
      <c r="H47" s="752"/>
      <c r="I47" s="274" t="str">
        <f>IF('Anlage 3 Selbstb. Produkt'!I29&lt;&gt;"",'Anlage 3 Selbstb. Produkt'!I29,"")</f>
        <v/>
      </c>
      <c r="J47" s="275"/>
      <c r="K47" s="275"/>
      <c r="L47" s="275"/>
      <c r="M47" s="275"/>
      <c r="N47" s="275"/>
      <c r="O47" s="275"/>
      <c r="P47" s="275"/>
      <c r="Q47" s="275"/>
      <c r="R47" s="275"/>
      <c r="S47" s="275"/>
      <c r="T47" s="275"/>
      <c r="U47" s="277"/>
      <c r="V47" s="891"/>
      <c r="W47" s="745"/>
      <c r="X47" s="745"/>
      <c r="Y47" s="745"/>
      <c r="Z47" s="746"/>
      <c r="AA47" s="339"/>
      <c r="AB47" s="339"/>
      <c r="AC47" s="339"/>
      <c r="AD47" s="339"/>
      <c r="AE47" s="339"/>
      <c r="AF47" s="339"/>
      <c r="AG47" s="339"/>
      <c r="AH47" s="339"/>
      <c r="AI47" s="339"/>
      <c r="AJ47" s="339"/>
      <c r="AK47" s="339"/>
      <c r="AL47" s="339"/>
      <c r="AM47" s="339"/>
      <c r="AN47" s="340"/>
    </row>
    <row r="48" spans="1:40" x14ac:dyDescent="0.2">
      <c r="A48" s="750" t="str">
        <f>Sprachen!L343</f>
        <v>Telephone</v>
      </c>
      <c r="B48" s="874"/>
      <c r="C48" s="751"/>
      <c r="D48" s="751"/>
      <c r="E48" s="751"/>
      <c r="F48" s="751"/>
      <c r="G48" s="751"/>
      <c r="H48" s="752"/>
      <c r="I48" s="274" t="str">
        <f>IF('Anlage 3 Selbstb. Produkt'!I30&lt;&gt;"",'Anlage 3 Selbstb. Produkt'!I30,"")</f>
        <v/>
      </c>
      <c r="J48" s="275"/>
      <c r="K48" s="275"/>
      <c r="L48" s="275"/>
      <c r="M48" s="275"/>
      <c r="N48" s="275"/>
      <c r="O48" s="275"/>
      <c r="P48" s="275"/>
      <c r="Q48" s="275"/>
      <c r="R48" s="275"/>
      <c r="S48" s="275"/>
      <c r="T48" s="275"/>
      <c r="U48" s="277"/>
      <c r="V48" s="891"/>
      <c r="W48" s="745"/>
      <c r="X48" s="745"/>
      <c r="Y48" s="745"/>
      <c r="Z48" s="746"/>
      <c r="AA48" s="339"/>
      <c r="AB48" s="339"/>
      <c r="AC48" s="339"/>
      <c r="AD48" s="339"/>
      <c r="AE48" s="339"/>
      <c r="AF48" s="339"/>
      <c r="AG48" s="339"/>
      <c r="AH48" s="339"/>
      <c r="AI48" s="339"/>
      <c r="AJ48" s="339"/>
      <c r="AK48" s="339"/>
      <c r="AL48" s="339"/>
      <c r="AM48" s="339"/>
      <c r="AN48" s="340"/>
    </row>
    <row r="49" spans="1:40" x14ac:dyDescent="0.2">
      <c r="A49" s="750" t="str">
        <f>Sprachen!L119</f>
        <v>E-mail/Fax</v>
      </c>
      <c r="B49" s="874"/>
      <c r="C49" s="751"/>
      <c r="D49" s="751"/>
      <c r="E49" s="751"/>
      <c r="F49" s="751"/>
      <c r="G49" s="751"/>
      <c r="H49" s="752"/>
      <c r="I49" s="274" t="str">
        <f>IF('Anlage 3 Selbstb. Produkt'!I31&lt;&gt;"",'Anlage 3 Selbstb. Produkt'!I31,"")</f>
        <v/>
      </c>
      <c r="J49" s="275"/>
      <c r="K49" s="275"/>
      <c r="L49" s="275"/>
      <c r="M49" s="275"/>
      <c r="N49" s="275"/>
      <c r="O49" s="275"/>
      <c r="P49" s="275"/>
      <c r="Q49" s="275"/>
      <c r="R49" s="275"/>
      <c r="S49" s="275"/>
      <c r="T49" s="275"/>
      <c r="U49" s="277"/>
      <c r="V49" s="891"/>
      <c r="W49" s="745"/>
      <c r="X49" s="745"/>
      <c r="Y49" s="745"/>
      <c r="Z49" s="746"/>
      <c r="AA49" s="250"/>
      <c r="AB49" s="250"/>
      <c r="AC49" s="250"/>
      <c r="AD49" s="250"/>
      <c r="AE49" s="250"/>
      <c r="AF49" s="250"/>
      <c r="AG49" s="250"/>
      <c r="AH49" s="250"/>
      <c r="AI49" s="250"/>
      <c r="AJ49" s="250"/>
      <c r="AK49" s="250"/>
      <c r="AL49" s="250"/>
      <c r="AM49" s="250"/>
      <c r="AN49" s="257"/>
    </row>
    <row r="50" spans="1:40" ht="24" customHeight="1" thickBot="1" x14ac:dyDescent="0.25">
      <c r="A50" s="875" t="str">
        <f>Sprachen!L91</f>
        <v>Date</v>
      </c>
      <c r="B50" s="876"/>
      <c r="C50" s="877"/>
      <c r="D50" s="877"/>
      <c r="E50" s="877"/>
      <c r="F50" s="877"/>
      <c r="G50" s="877"/>
      <c r="H50" s="878"/>
      <c r="I50" s="683" t="str">
        <f>IF('Anlage 3 Selbstb. Produkt'!I32&lt;&gt;"",'Anlage 3 Selbstb. Produkt'!I32,"")</f>
        <v/>
      </c>
      <c r="J50" s="710"/>
      <c r="K50" s="710"/>
      <c r="L50" s="710"/>
      <c r="M50" s="710"/>
      <c r="N50" s="710"/>
      <c r="O50" s="710"/>
      <c r="P50" s="710"/>
      <c r="Q50" s="710"/>
      <c r="R50" s="710"/>
      <c r="S50" s="710"/>
      <c r="T50" s="710"/>
      <c r="U50" s="711"/>
      <c r="V50" s="879" t="str">
        <f>Sprachen!L348</f>
        <v>Signature</v>
      </c>
      <c r="W50" s="806"/>
      <c r="X50" s="806"/>
      <c r="Y50" s="806"/>
      <c r="Z50" s="807"/>
      <c r="AA50" s="670"/>
      <c r="AB50" s="670"/>
      <c r="AC50" s="670"/>
      <c r="AD50" s="670"/>
      <c r="AE50" s="670"/>
      <c r="AF50" s="670"/>
      <c r="AG50" s="670"/>
      <c r="AH50" s="670"/>
      <c r="AI50" s="670"/>
      <c r="AJ50" s="670"/>
      <c r="AK50" s="670"/>
      <c r="AL50" s="670"/>
      <c r="AM50" s="670"/>
      <c r="AN50" s="671"/>
    </row>
    <row r="51" spans="1:40" ht="15" thickTop="1" x14ac:dyDescent="0.2"/>
  </sheetData>
  <mergeCells count="372">
    <mergeCell ref="AA50:AN50"/>
    <mergeCell ref="I48:U48"/>
    <mergeCell ref="A49:H49"/>
    <mergeCell ref="I49:U49"/>
    <mergeCell ref="A50:H50"/>
    <mergeCell ref="I50:U50"/>
    <mergeCell ref="V50:Z50"/>
    <mergeCell ref="AC44:AD44"/>
    <mergeCell ref="AE44:AN44"/>
    <mergeCell ref="A45:AN45"/>
    <mergeCell ref="A46:H46"/>
    <mergeCell ref="I46:U46"/>
    <mergeCell ref="V46:Z49"/>
    <mergeCell ref="AA46:AN49"/>
    <mergeCell ref="A47:H47"/>
    <mergeCell ref="I47:U47"/>
    <mergeCell ref="A48:H48"/>
    <mergeCell ref="AE43:AN43"/>
    <mergeCell ref="A44:C44"/>
    <mergeCell ref="D44:K44"/>
    <mergeCell ref="L44:N44"/>
    <mergeCell ref="O44:Q44"/>
    <mergeCell ref="R44:T44"/>
    <mergeCell ref="U44:W44"/>
    <mergeCell ref="X44:Z44"/>
    <mergeCell ref="AA44:AB44"/>
    <mergeCell ref="A43:C43"/>
    <mergeCell ref="D43:K43"/>
    <mergeCell ref="L43:N43"/>
    <mergeCell ref="O43:Q43"/>
    <mergeCell ref="R43:T43"/>
    <mergeCell ref="U43:W43"/>
    <mergeCell ref="X43:Z43"/>
    <mergeCell ref="AA43:AB43"/>
    <mergeCell ref="AC43:AD43"/>
    <mergeCell ref="AE41:AN41"/>
    <mergeCell ref="A42:C42"/>
    <mergeCell ref="D42:K42"/>
    <mergeCell ref="L42:N42"/>
    <mergeCell ref="O42:Q42"/>
    <mergeCell ref="R42:T42"/>
    <mergeCell ref="U42:W42"/>
    <mergeCell ref="X42:Z42"/>
    <mergeCell ref="AA42:AB42"/>
    <mergeCell ref="AC42:AD42"/>
    <mergeCell ref="AE42:AN42"/>
    <mergeCell ref="A41:C41"/>
    <mergeCell ref="D41:K41"/>
    <mergeCell ref="L41:N41"/>
    <mergeCell ref="O41:Q41"/>
    <mergeCell ref="R41:T41"/>
    <mergeCell ref="U41:W41"/>
    <mergeCell ref="X41:Z41"/>
    <mergeCell ref="AA41:AB41"/>
    <mergeCell ref="AC41:AD41"/>
    <mergeCell ref="AE39:AN39"/>
    <mergeCell ref="A40:C40"/>
    <mergeCell ref="D40:K40"/>
    <mergeCell ref="L40:N40"/>
    <mergeCell ref="O40:Q40"/>
    <mergeCell ref="R40:T40"/>
    <mergeCell ref="U40:W40"/>
    <mergeCell ref="X40:Z40"/>
    <mergeCell ref="AA40:AB40"/>
    <mergeCell ref="AC40:AD40"/>
    <mergeCell ref="AE40:AN40"/>
    <mergeCell ref="A39:C39"/>
    <mergeCell ref="D39:K39"/>
    <mergeCell ref="L39:N39"/>
    <mergeCell ref="O39:Q39"/>
    <mergeCell ref="R39:T39"/>
    <mergeCell ref="U39:W39"/>
    <mergeCell ref="X39:Z39"/>
    <mergeCell ref="AA39:AB39"/>
    <mergeCell ref="AC39:AD39"/>
    <mergeCell ref="AE37:AN37"/>
    <mergeCell ref="A38:C38"/>
    <mergeCell ref="D38:K38"/>
    <mergeCell ref="L38:N38"/>
    <mergeCell ref="O38:Q38"/>
    <mergeCell ref="R38:T38"/>
    <mergeCell ref="U38:W38"/>
    <mergeCell ref="X38:Z38"/>
    <mergeCell ref="AA38:AB38"/>
    <mergeCell ref="AC38:AD38"/>
    <mergeCell ref="AE38:AN38"/>
    <mergeCell ref="A37:C37"/>
    <mergeCell ref="D37:K37"/>
    <mergeCell ref="L37:N37"/>
    <mergeCell ref="O37:Q37"/>
    <mergeCell ref="R37:T37"/>
    <mergeCell ref="U37:W37"/>
    <mergeCell ref="X37:Z37"/>
    <mergeCell ref="AA37:AB37"/>
    <mergeCell ref="AC37:AD37"/>
    <mergeCell ref="AE35:AN35"/>
    <mergeCell ref="A36:C36"/>
    <mergeCell ref="D36:K36"/>
    <mergeCell ref="L36:N36"/>
    <mergeCell ref="O36:Q36"/>
    <mergeCell ref="R36:T36"/>
    <mergeCell ref="U36:W36"/>
    <mergeCell ref="X36:Z36"/>
    <mergeCell ref="AA36:AB36"/>
    <mergeCell ref="AC36:AD36"/>
    <mergeCell ref="AE36:AN36"/>
    <mergeCell ref="A35:C35"/>
    <mergeCell ref="D35:K35"/>
    <mergeCell ref="L35:N35"/>
    <mergeCell ref="O35:Q35"/>
    <mergeCell ref="R35:T35"/>
    <mergeCell ref="U35:W35"/>
    <mergeCell ref="X35:Z35"/>
    <mergeCell ref="AA35:AB35"/>
    <mergeCell ref="AC35:AD35"/>
    <mergeCell ref="AE33:AN33"/>
    <mergeCell ref="A34:C34"/>
    <mergeCell ref="D34:K34"/>
    <mergeCell ref="L34:N34"/>
    <mergeCell ref="O34:Q34"/>
    <mergeCell ref="R34:T34"/>
    <mergeCell ref="U34:W34"/>
    <mergeCell ref="X34:Z34"/>
    <mergeCell ref="AA34:AB34"/>
    <mergeCell ref="AC34:AD34"/>
    <mergeCell ref="AE34:AN34"/>
    <mergeCell ref="A33:C33"/>
    <mergeCell ref="D33:K33"/>
    <mergeCell ref="L33:N33"/>
    <mergeCell ref="O33:Q33"/>
    <mergeCell ref="R33:T33"/>
    <mergeCell ref="U33:W33"/>
    <mergeCell ref="X33:Z33"/>
    <mergeCell ref="AA33:AB33"/>
    <mergeCell ref="AC33:AD33"/>
    <mergeCell ref="AE31:AN31"/>
    <mergeCell ref="A32:C32"/>
    <mergeCell ref="D32:K32"/>
    <mergeCell ref="L32:N32"/>
    <mergeCell ref="O32:Q32"/>
    <mergeCell ref="R32:T32"/>
    <mergeCell ref="U32:W32"/>
    <mergeCell ref="X32:Z32"/>
    <mergeCell ref="AA32:AB32"/>
    <mergeCell ref="AC32:AD32"/>
    <mergeCell ref="AE32:AN32"/>
    <mergeCell ref="A31:C31"/>
    <mergeCell ref="D31:K31"/>
    <mergeCell ref="L31:N31"/>
    <mergeCell ref="O31:Q31"/>
    <mergeCell ref="R31:T31"/>
    <mergeCell ref="U31:W31"/>
    <mergeCell ref="X31:Z31"/>
    <mergeCell ref="AA31:AB31"/>
    <mergeCell ref="AC31:AD31"/>
    <mergeCell ref="AE29:AN29"/>
    <mergeCell ref="A30:C30"/>
    <mergeCell ref="D30:K30"/>
    <mergeCell ref="L30:N30"/>
    <mergeCell ref="O30:Q30"/>
    <mergeCell ref="R30:T30"/>
    <mergeCell ref="U30:W30"/>
    <mergeCell ref="X30:Z30"/>
    <mergeCell ref="AA30:AB30"/>
    <mergeCell ref="AC30:AD30"/>
    <mergeCell ref="AE30:AN30"/>
    <mergeCell ref="A29:C29"/>
    <mergeCell ref="D29:K29"/>
    <mergeCell ref="L29:N29"/>
    <mergeCell ref="O29:Q29"/>
    <mergeCell ref="R29:T29"/>
    <mergeCell ref="U29:W29"/>
    <mergeCell ref="X29:Z29"/>
    <mergeCell ref="AA29:AB29"/>
    <mergeCell ref="AC29:AD29"/>
    <mergeCell ref="AE27:AN27"/>
    <mergeCell ref="A28:C28"/>
    <mergeCell ref="D28:K28"/>
    <mergeCell ref="L28:N28"/>
    <mergeCell ref="O28:Q28"/>
    <mergeCell ref="R28:T28"/>
    <mergeCell ref="U28:W28"/>
    <mergeCell ref="X28:Z28"/>
    <mergeCell ref="AA28:AB28"/>
    <mergeCell ref="AC28:AD28"/>
    <mergeCell ref="AE28:AN28"/>
    <mergeCell ref="A27:C27"/>
    <mergeCell ref="D27:K27"/>
    <mergeCell ref="L27:N27"/>
    <mergeCell ref="O27:Q27"/>
    <mergeCell ref="R27:T27"/>
    <mergeCell ref="U27:W27"/>
    <mergeCell ref="X27:Z27"/>
    <mergeCell ref="AA27:AB27"/>
    <mergeCell ref="AC27:AD27"/>
    <mergeCell ref="AE25:AN25"/>
    <mergeCell ref="A26:C26"/>
    <mergeCell ref="D26:K26"/>
    <mergeCell ref="L26:N26"/>
    <mergeCell ref="O26:Q26"/>
    <mergeCell ref="R26:T26"/>
    <mergeCell ref="U26:W26"/>
    <mergeCell ref="X26:Z26"/>
    <mergeCell ref="AA26:AB26"/>
    <mergeCell ref="AC26:AD26"/>
    <mergeCell ref="AE26:AN26"/>
    <mergeCell ref="A25:C25"/>
    <mergeCell ref="D25:K25"/>
    <mergeCell ref="L25:N25"/>
    <mergeCell ref="O25:Q25"/>
    <mergeCell ref="R25:T25"/>
    <mergeCell ref="U25:W25"/>
    <mergeCell ref="X25:Z25"/>
    <mergeCell ref="AA25:AB25"/>
    <mergeCell ref="AC25:AD25"/>
    <mergeCell ref="AE23:AN23"/>
    <mergeCell ref="A24:C24"/>
    <mergeCell ref="D24:K24"/>
    <mergeCell ref="L24:N24"/>
    <mergeCell ref="O24:Q24"/>
    <mergeCell ref="R24:T24"/>
    <mergeCell ref="U24:W24"/>
    <mergeCell ref="X24:Z24"/>
    <mergeCell ref="AA24:AB24"/>
    <mergeCell ref="AC24:AD24"/>
    <mergeCell ref="AE24:AN24"/>
    <mergeCell ref="A23:C23"/>
    <mergeCell ref="D23:K23"/>
    <mergeCell ref="L23:N23"/>
    <mergeCell ref="O23:Q23"/>
    <mergeCell ref="R23:T23"/>
    <mergeCell ref="U23:W23"/>
    <mergeCell ref="X23:Z23"/>
    <mergeCell ref="AA23:AB23"/>
    <mergeCell ref="AC23:AD23"/>
    <mergeCell ref="AE21:AN21"/>
    <mergeCell ref="A22:C22"/>
    <mergeCell ref="D22:K22"/>
    <mergeCell ref="L22:N22"/>
    <mergeCell ref="O22:Q22"/>
    <mergeCell ref="R22:T22"/>
    <mergeCell ref="U22:W22"/>
    <mergeCell ref="X22:Z22"/>
    <mergeCell ref="AA22:AB22"/>
    <mergeCell ref="AC22:AD22"/>
    <mergeCell ref="AE22:AN22"/>
    <mergeCell ref="AA20:AB20"/>
    <mergeCell ref="AC20:AD20"/>
    <mergeCell ref="A21:C21"/>
    <mergeCell ref="D21:K21"/>
    <mergeCell ref="L21:N21"/>
    <mergeCell ref="O21:Q21"/>
    <mergeCell ref="R21:T21"/>
    <mergeCell ref="U21:W21"/>
    <mergeCell ref="X21:Z21"/>
    <mergeCell ref="AA21:AB21"/>
    <mergeCell ref="A19:C20"/>
    <mergeCell ref="D19:K20"/>
    <mergeCell ref="L19:Z19"/>
    <mergeCell ref="AA19:AD19"/>
    <mergeCell ref="AC21:AD21"/>
    <mergeCell ref="A17:C17"/>
    <mergeCell ref="D17:E17"/>
    <mergeCell ref="F17:N17"/>
    <mergeCell ref="O17:P17"/>
    <mergeCell ref="Q17:R17"/>
    <mergeCell ref="S17:AA17"/>
    <mergeCell ref="AB17:AC17"/>
    <mergeCell ref="AD17:AE17"/>
    <mergeCell ref="AE19:AN20"/>
    <mergeCell ref="L20:N20"/>
    <mergeCell ref="O20:Q20"/>
    <mergeCell ref="R20:T20"/>
    <mergeCell ref="U20:W20"/>
    <mergeCell ref="X20:Z20"/>
    <mergeCell ref="AF17:AN17"/>
    <mergeCell ref="A18:C18"/>
    <mergeCell ref="D18:E18"/>
    <mergeCell ref="F18:N18"/>
    <mergeCell ref="O18:P18"/>
    <mergeCell ref="Q18:R18"/>
    <mergeCell ref="S18:AA18"/>
    <mergeCell ref="AB18:AC18"/>
    <mergeCell ref="AD18:AE18"/>
    <mergeCell ref="AF18:AN18"/>
    <mergeCell ref="A16:C16"/>
    <mergeCell ref="D16:E16"/>
    <mergeCell ref="F16:N16"/>
    <mergeCell ref="O16:P16"/>
    <mergeCell ref="Q16:R16"/>
    <mergeCell ref="S16:AA16"/>
    <mergeCell ref="AB16:AC16"/>
    <mergeCell ref="AD16:AE16"/>
    <mergeCell ref="AF16:AN16"/>
    <mergeCell ref="AB14:AC14"/>
    <mergeCell ref="AD14:AE14"/>
    <mergeCell ref="AF14:AN14"/>
    <mergeCell ref="A15:C15"/>
    <mergeCell ref="D15:E15"/>
    <mergeCell ref="F15:N15"/>
    <mergeCell ref="O15:P15"/>
    <mergeCell ref="Q15:R15"/>
    <mergeCell ref="S15:AA15"/>
    <mergeCell ref="AB15:AC15"/>
    <mergeCell ref="AD15:AE15"/>
    <mergeCell ref="AF15:AN15"/>
    <mergeCell ref="A13:N13"/>
    <mergeCell ref="A14:C14"/>
    <mergeCell ref="D14:E14"/>
    <mergeCell ref="F14:N14"/>
    <mergeCell ref="O14:P14"/>
    <mergeCell ref="Q14:R14"/>
    <mergeCell ref="A12:G12"/>
    <mergeCell ref="H12:N12"/>
    <mergeCell ref="O12:U12"/>
    <mergeCell ref="S14:AA14"/>
    <mergeCell ref="V12:AA12"/>
    <mergeCell ref="AB12:AH12"/>
    <mergeCell ref="AI12:AN12"/>
    <mergeCell ref="A11:G11"/>
    <mergeCell ref="H11:N11"/>
    <mergeCell ref="O11:U11"/>
    <mergeCell ref="V11:AA11"/>
    <mergeCell ref="AB11:AH11"/>
    <mergeCell ref="AI11:AN11"/>
    <mergeCell ref="A10:G10"/>
    <mergeCell ref="H10:N10"/>
    <mergeCell ref="O10:U10"/>
    <mergeCell ref="V10:AA10"/>
    <mergeCell ref="AB10:AH10"/>
    <mergeCell ref="AI10:AN10"/>
    <mergeCell ref="A9:G9"/>
    <mergeCell ref="H9:N9"/>
    <mergeCell ref="O9:U9"/>
    <mergeCell ref="V9:AA9"/>
    <mergeCell ref="AB9:AH9"/>
    <mergeCell ref="AI9:AN9"/>
    <mergeCell ref="A8:G8"/>
    <mergeCell ref="H8:N8"/>
    <mergeCell ref="O8:U8"/>
    <mergeCell ref="V8:AA8"/>
    <mergeCell ref="AB8:AH8"/>
    <mergeCell ref="AI8:AN8"/>
    <mergeCell ref="A7:G7"/>
    <mergeCell ref="H7:N7"/>
    <mergeCell ref="O7:U7"/>
    <mergeCell ref="V7:AA7"/>
    <mergeCell ref="AB7:AH7"/>
    <mergeCell ref="AI7:AN7"/>
    <mergeCell ref="A5:G5"/>
    <mergeCell ref="H5:N5"/>
    <mergeCell ref="O5:U5"/>
    <mergeCell ref="V5:AA5"/>
    <mergeCell ref="AB5:AH6"/>
    <mergeCell ref="A6:G6"/>
    <mergeCell ref="H6:N6"/>
    <mergeCell ref="O6:U6"/>
    <mergeCell ref="V6:AA6"/>
    <mergeCell ref="AI5:AN6"/>
    <mergeCell ref="A1:AN1"/>
    <mergeCell ref="AL2:AN2"/>
    <mergeCell ref="N3:T3"/>
    <mergeCell ref="U3:AN3"/>
    <mergeCell ref="A4:N4"/>
    <mergeCell ref="O4:AA4"/>
    <mergeCell ref="AB4:AN4"/>
    <mergeCell ref="A2:M3"/>
    <mergeCell ref="N2:T2"/>
    <mergeCell ref="U2:AB2"/>
    <mergeCell ref="AC2:AE2"/>
    <mergeCell ref="AF2:AH2"/>
    <mergeCell ref="AI2:AK2"/>
  </mergeCells>
  <conditionalFormatting sqref="A14:C18">
    <cfRule type="expression" dxfId="221" priority="33">
      <formula>A14="X"</formula>
    </cfRule>
    <cfRule type="expression" dxfId="220" priority="34">
      <formula>A14=""</formula>
    </cfRule>
  </conditionalFormatting>
  <conditionalFormatting sqref="D21:AN44">
    <cfRule type="expression" dxfId="219" priority="3">
      <formula>D21&lt;&gt;""</formula>
    </cfRule>
    <cfRule type="expression" dxfId="218" priority="4">
      <formula>D21=""</formula>
    </cfRule>
  </conditionalFormatting>
  <conditionalFormatting sqref="H5:H12">
    <cfRule type="expression" dxfId="217" priority="11">
      <formula>$H5&lt;&gt;""</formula>
    </cfRule>
    <cfRule type="expression" dxfId="216" priority="12">
      <formula>$H5=""</formula>
    </cfRule>
  </conditionalFormatting>
  <conditionalFormatting sqref="I46:I50">
    <cfRule type="expression" dxfId="215" priority="25">
      <formula>$I46&lt;&gt;""</formula>
    </cfRule>
    <cfRule type="expression" dxfId="214" priority="26">
      <formula>$I46=""</formula>
    </cfRule>
  </conditionalFormatting>
  <conditionalFormatting sqref="O14:P18">
    <cfRule type="expression" dxfId="213" priority="31">
      <formula>O14="X"</formula>
    </cfRule>
    <cfRule type="expression" dxfId="212" priority="32">
      <formula>O14=""</formula>
    </cfRule>
  </conditionalFormatting>
  <conditionalFormatting sqref="U2:AB2">
    <cfRule type="expression" dxfId="211" priority="1">
      <formula>$U$2&lt;&gt;""</formula>
    </cfRule>
    <cfRule type="expression" dxfId="210" priority="2">
      <formula>$U$2=""</formula>
    </cfRule>
  </conditionalFormatting>
  <conditionalFormatting sqref="U3:AN3">
    <cfRule type="expression" dxfId="209" priority="17">
      <formula>$U$3&lt;&gt;""</formula>
    </cfRule>
    <cfRule type="expression" dxfId="208" priority="18">
      <formula>$U$3=""</formula>
    </cfRule>
  </conditionalFormatting>
  <conditionalFormatting sqref="V5:AA12">
    <cfRule type="expression" dxfId="207" priority="13">
      <formula>$V5&lt;&gt;""</formula>
    </cfRule>
    <cfRule type="expression" dxfId="206" priority="14">
      <formula>$V5=""</formula>
    </cfRule>
  </conditionalFormatting>
  <conditionalFormatting sqref="AA46:AA50">
    <cfRule type="expression" dxfId="205" priority="27">
      <formula>$AA46&lt;&gt;""</formula>
    </cfRule>
    <cfRule type="expression" dxfId="204" priority="28">
      <formula>$AA46=""</formula>
    </cfRule>
  </conditionalFormatting>
  <conditionalFormatting sqref="AB14:AC18">
    <cfRule type="expression" dxfId="203" priority="29">
      <formula>AB14="X"</formula>
    </cfRule>
    <cfRule type="expression" dxfId="202" priority="30">
      <formula>AB14=""</formula>
    </cfRule>
  </conditionalFormatting>
  <conditionalFormatting sqref="AF2:AH2">
    <cfRule type="expression" dxfId="201" priority="21">
      <formula>$AF2&lt;&gt;""</formula>
    </cfRule>
    <cfRule type="expression" dxfId="200" priority="22">
      <formula>$AF2=""</formula>
    </cfRule>
  </conditionalFormatting>
  <conditionalFormatting sqref="AI5 AI7 AI8:AN8 AI9 AI10:AN12">
    <cfRule type="expression" dxfId="199" priority="15">
      <formula>$AI5&lt;&gt;""</formula>
    </cfRule>
    <cfRule type="expression" dxfId="198" priority="16">
      <formula>$AI5=""</formula>
    </cfRule>
  </conditionalFormatting>
  <conditionalFormatting sqref="AL2:AN2">
    <cfRule type="expression" dxfId="197" priority="19">
      <formula>$AL2&lt;&gt;""</formula>
    </cfRule>
    <cfRule type="expression" dxfId="196" priority="20">
      <formula>$AL2=""</formula>
    </cfRule>
  </conditionalFormatting>
  <printOptions horizontalCentered="1"/>
  <pageMargins left="0.59055118110236204" right="0.39370078740157499" top="1.1023622047244099" bottom="0.55118110236220497" header="0.11811023622047198" footer="0.11811023622047198"/>
  <pageSetup paperSize="9" scale="93" fitToWidth="0" orientation="portrait" r:id="rId1"/>
  <headerFooter scaleWithDoc="0">
    <oddHeader>&amp;L&amp;"-,Fett"&amp;16&amp;K000000Formsheet&amp;"-,Standard"&amp;11&amp;K000000
&amp;"-,Fett"&amp;16PPF VDA2 - Requirements/Anforderungen Suppliers&amp;"-,Standard"&amp;11
&amp;"-,Fett"&amp;12FS QM 121&amp;"-,Standard" / Revision 01 / Autor: QAS-Hil&amp;R&amp;6 
 &amp;11
&amp;G</oddHeader>
    <oddFooter>&amp;C&amp;"-,Fett"öffentlich&amp;"-,Standard"&amp;9&amp;KA6A6A6
© Thomas GmbH. All rights reserved.&amp;R&amp;9&amp;KA6A6A6Seite &amp;P von &amp;N</oddFooter>
  </headerFooter>
  <legacyDrawingHF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600-000000000000}">
          <x14:formula1>
            <xm:f>Sprachen!$L$73:$L$74</xm:f>
          </x14:formula1>
          <xm:sqref>A13:N13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tabColor theme="9"/>
    <pageSetUpPr fitToPage="1"/>
  </sheetPr>
  <dimension ref="A1:AS46"/>
  <sheetViews>
    <sheetView view="pageLayout" zoomScaleNormal="100" workbookViewId="0">
      <selection activeCell="A2" sqref="A2:M3"/>
    </sheetView>
  </sheetViews>
  <sheetFormatPr baseColWidth="10" defaultRowHeight="14.25" x14ac:dyDescent="0.2"/>
  <cols>
    <col min="1" max="40" width="2" customWidth="1"/>
    <col min="41" max="43" width="11" hidden="1" customWidth="1"/>
    <col min="44" max="44" width="10.375" customWidth="1"/>
  </cols>
  <sheetData>
    <row r="1" spans="1:45" ht="24.75" customHeight="1" x14ac:dyDescent="0.2">
      <c r="A1" s="1182" t="s">
        <v>933</v>
      </c>
      <c r="B1" s="1182"/>
      <c r="C1" s="1182"/>
      <c r="D1" s="1182"/>
      <c r="E1" s="1182"/>
      <c r="F1" s="1182"/>
      <c r="G1" s="1182"/>
      <c r="H1" s="1182"/>
      <c r="I1" s="1182"/>
      <c r="J1" s="1182"/>
      <c r="K1" s="1182"/>
      <c r="L1" s="1182"/>
      <c r="M1" s="1182"/>
      <c r="N1" s="1182"/>
      <c r="O1" s="1182"/>
      <c r="P1" s="1182"/>
      <c r="Q1" s="1182"/>
      <c r="R1" s="1182"/>
      <c r="S1" s="1182"/>
      <c r="T1" s="1182"/>
      <c r="U1" s="1182"/>
      <c r="V1" s="1182"/>
      <c r="W1" s="1182"/>
      <c r="X1" s="1182"/>
      <c r="Y1" s="1182"/>
      <c r="Z1" s="1182"/>
      <c r="AA1" s="1182"/>
      <c r="AB1" s="1182"/>
      <c r="AC1" s="1182"/>
      <c r="AD1" s="1182"/>
      <c r="AE1" s="1182"/>
      <c r="AF1" s="1182"/>
      <c r="AG1" s="1182"/>
      <c r="AH1" s="1182"/>
      <c r="AI1" s="1182"/>
      <c r="AJ1" s="1182"/>
      <c r="AK1" s="1182"/>
      <c r="AL1" s="1182"/>
      <c r="AM1" s="1182"/>
      <c r="AN1" s="1182"/>
    </row>
    <row r="2" spans="1:45" ht="26.25" customHeight="1" x14ac:dyDescent="0.2">
      <c r="A2" s="722" t="str">
        <f>Sprachen!L286</f>
        <v>Productionprocess-related and general deliverables</v>
      </c>
      <c r="B2" s="722"/>
      <c r="C2" s="722"/>
      <c r="D2" s="722"/>
      <c r="E2" s="722"/>
      <c r="F2" s="722"/>
      <c r="G2" s="722"/>
      <c r="H2" s="722"/>
      <c r="I2" s="722"/>
      <c r="J2" s="722"/>
      <c r="K2" s="722"/>
      <c r="L2" s="722"/>
      <c r="M2" s="722"/>
      <c r="N2" s="995" t="str">
        <f>Sprachen!L378</f>
        <v>Report</v>
      </c>
      <c r="O2" s="995"/>
      <c r="P2" s="995"/>
      <c r="Q2" s="995"/>
      <c r="R2" s="995"/>
      <c r="S2" s="995"/>
      <c r="T2" s="995"/>
      <c r="U2" s="1122" t="str">
        <f>IF(H5&lt;&gt;"",H5&amp;" / "&amp;H6,"")</f>
        <v/>
      </c>
      <c r="V2" s="1122"/>
      <c r="W2" s="1122"/>
      <c r="X2" s="1122"/>
      <c r="Y2" s="1122"/>
      <c r="Z2" s="1122"/>
      <c r="AA2" s="1122"/>
      <c r="AB2" s="1122"/>
      <c r="AC2" s="1123" t="str">
        <f>Sprachen!L88</f>
        <v>Sheet</v>
      </c>
      <c r="AD2" s="1123"/>
      <c r="AE2" s="1123"/>
      <c r="AF2" s="1121"/>
      <c r="AG2" s="1121"/>
      <c r="AH2" s="1121"/>
      <c r="AI2" s="1123" t="str">
        <f>Sprachen!L364</f>
        <v>of</v>
      </c>
      <c r="AJ2" s="1123"/>
      <c r="AK2" s="1123"/>
      <c r="AL2" s="1121"/>
      <c r="AM2" s="1121"/>
      <c r="AN2" s="1121"/>
      <c r="AP2" t="s">
        <v>594</v>
      </c>
    </row>
    <row r="3" spans="1:45" ht="26.25" customHeight="1" thickBot="1" x14ac:dyDescent="0.25">
      <c r="A3" s="723"/>
      <c r="B3" s="723"/>
      <c r="C3" s="723"/>
      <c r="D3" s="723"/>
      <c r="E3" s="723"/>
      <c r="F3" s="723"/>
      <c r="G3" s="723"/>
      <c r="H3" s="723"/>
      <c r="I3" s="723"/>
      <c r="J3" s="723"/>
      <c r="K3" s="723"/>
      <c r="L3" s="723"/>
      <c r="M3" s="723"/>
      <c r="N3" s="724" t="str">
        <f>Sprachen!L255</f>
        <v>Organization</v>
      </c>
      <c r="O3" s="724"/>
      <c r="P3" s="724"/>
      <c r="Q3" s="724"/>
      <c r="R3" s="724"/>
      <c r="S3" s="724"/>
      <c r="T3" s="724"/>
      <c r="U3" s="163" t="str">
        <f>IF('Anlage 4 Deckblatt'!U2&lt;&gt;"",'Anlage 4 Deckblatt'!U2,"")</f>
        <v/>
      </c>
      <c r="V3" s="163"/>
      <c r="W3" s="163"/>
      <c r="X3" s="163"/>
      <c r="Y3" s="163"/>
      <c r="Z3" s="163"/>
      <c r="AA3" s="163"/>
      <c r="AB3" s="163"/>
      <c r="AC3" s="163"/>
      <c r="AD3" s="163"/>
      <c r="AE3" s="163"/>
      <c r="AF3" s="163"/>
      <c r="AG3" s="163"/>
      <c r="AH3" s="163"/>
      <c r="AI3" s="163"/>
      <c r="AJ3" s="163"/>
      <c r="AK3" s="163"/>
      <c r="AL3" s="163"/>
      <c r="AM3" s="163"/>
      <c r="AN3" s="163"/>
      <c r="AP3">
        <f>'Anlage 4 PPF-Bewertung'!AP3</f>
        <v>0</v>
      </c>
    </row>
    <row r="4" spans="1:45" s="5" customFormat="1" ht="15.75" thickTop="1" thickBot="1" x14ac:dyDescent="0.25">
      <c r="A4" s="997" t="str">
        <f>Sprachen!L46</f>
        <v>Information about the organization</v>
      </c>
      <c r="B4" s="997"/>
      <c r="C4" s="997"/>
      <c r="D4" s="997"/>
      <c r="E4" s="997"/>
      <c r="F4" s="997"/>
      <c r="G4" s="997"/>
      <c r="H4" s="997"/>
      <c r="I4" s="997"/>
      <c r="J4" s="997"/>
      <c r="K4" s="997"/>
      <c r="L4" s="997"/>
      <c r="M4" s="997"/>
      <c r="N4" s="997"/>
      <c r="O4" s="997" t="str">
        <f>Sprachen!L44</f>
        <v>Information about samples</v>
      </c>
      <c r="P4" s="997"/>
      <c r="Q4" s="997"/>
      <c r="R4" s="997"/>
      <c r="S4" s="997"/>
      <c r="T4" s="997"/>
      <c r="U4" s="997"/>
      <c r="V4" s="997"/>
      <c r="W4" s="997"/>
      <c r="X4" s="997"/>
      <c r="Y4" s="997"/>
      <c r="Z4" s="997"/>
      <c r="AA4" s="997"/>
      <c r="AB4" s="997" t="str">
        <f>Sprachen!L45</f>
        <v>Information about the customer</v>
      </c>
      <c r="AC4" s="997"/>
      <c r="AD4" s="997"/>
      <c r="AE4" s="997"/>
      <c r="AF4" s="997"/>
      <c r="AG4" s="997"/>
      <c r="AH4" s="997"/>
      <c r="AI4" s="997"/>
      <c r="AJ4" s="997"/>
      <c r="AK4" s="997"/>
      <c r="AL4" s="997"/>
      <c r="AM4" s="997"/>
      <c r="AN4" s="997"/>
      <c r="AP4"/>
      <c r="AQ4"/>
      <c r="AR4"/>
      <c r="AS4"/>
    </row>
    <row r="5" spans="1:45" ht="15" customHeight="1" thickTop="1" x14ac:dyDescent="0.2">
      <c r="A5" s="726" t="str">
        <f>Sprachen!L75</f>
        <v>Report number</v>
      </c>
      <c r="B5" s="727"/>
      <c r="C5" s="727"/>
      <c r="D5" s="727"/>
      <c r="E5" s="727"/>
      <c r="F5" s="727"/>
      <c r="G5" s="728"/>
      <c r="H5" s="729" t="str">
        <f>IF('Anlage 4 Deckblatt'!H16&lt;&gt;"",'Anlage 4 Deckblatt'!H16,"")</f>
        <v/>
      </c>
      <c r="I5" s="730"/>
      <c r="J5" s="730"/>
      <c r="K5" s="730"/>
      <c r="L5" s="730"/>
      <c r="M5" s="730"/>
      <c r="N5" s="731"/>
      <c r="O5" s="732" t="str">
        <f>Sprachen!L198</f>
        <v>Delivery note number</v>
      </c>
      <c r="P5" s="733"/>
      <c r="Q5" s="733"/>
      <c r="R5" s="733"/>
      <c r="S5" s="733"/>
      <c r="T5" s="733"/>
      <c r="U5" s="734"/>
      <c r="V5" s="735" t="str">
        <f>IF('Anlage 4 Deckblatt'!V16&lt;&gt;"",'Anlage 4 Deckblatt'!V16,"")</f>
        <v/>
      </c>
      <c r="W5" s="736"/>
      <c r="X5" s="736"/>
      <c r="Y5" s="736"/>
      <c r="Z5" s="736"/>
      <c r="AA5" s="737"/>
      <c r="AB5" s="738" t="str">
        <f>Sprachen!L187</f>
        <v>Customer</v>
      </c>
      <c r="AC5" s="739"/>
      <c r="AD5" s="739"/>
      <c r="AE5" s="739"/>
      <c r="AF5" s="739"/>
      <c r="AG5" s="739"/>
      <c r="AH5" s="740"/>
      <c r="AI5" s="756" t="str">
        <f>IF('Anlage 4 Deckblatt'!A10&lt;&gt;"",'Anlage 4 Deckblatt'!A10,"")</f>
        <v>Thomas GmbH</v>
      </c>
      <c r="AJ5" s="757"/>
      <c r="AK5" s="757"/>
      <c r="AL5" s="757"/>
      <c r="AM5" s="757"/>
      <c r="AN5" s="758"/>
    </row>
    <row r="6" spans="1:45" ht="14.25" customHeight="1" x14ac:dyDescent="0.2">
      <c r="A6" s="744" t="str">
        <f>Sprachen!L77</f>
        <v>Report version</v>
      </c>
      <c r="B6" s="745"/>
      <c r="C6" s="745"/>
      <c r="D6" s="745"/>
      <c r="E6" s="745"/>
      <c r="F6" s="745"/>
      <c r="G6" s="746"/>
      <c r="H6" s="747" t="str">
        <f>IF('Anlage 4 Deckblatt'!H17&lt;&gt;"",'Anlage 4 Deckblatt'!H17,"")</f>
        <v/>
      </c>
      <c r="I6" s="748"/>
      <c r="J6" s="748"/>
      <c r="K6" s="748"/>
      <c r="L6" s="748"/>
      <c r="M6" s="748"/>
      <c r="N6" s="749"/>
      <c r="O6" s="750" t="str">
        <f>Sprachen!L197</f>
        <v>Delivery quantity</v>
      </c>
      <c r="P6" s="751"/>
      <c r="Q6" s="751"/>
      <c r="R6" s="751"/>
      <c r="S6" s="751"/>
      <c r="T6" s="751"/>
      <c r="U6" s="752"/>
      <c r="V6" s="753" t="str">
        <f>IF('Anlage 4 Deckblatt'!V17&lt;&gt;"",'Anlage 4 Deckblatt'!V17,"")</f>
        <v/>
      </c>
      <c r="W6" s="754"/>
      <c r="X6" s="754"/>
      <c r="Y6" s="754"/>
      <c r="Z6" s="754"/>
      <c r="AA6" s="755"/>
      <c r="AB6" s="741"/>
      <c r="AC6" s="742"/>
      <c r="AD6" s="742"/>
      <c r="AE6" s="742"/>
      <c r="AF6" s="742"/>
      <c r="AG6" s="742"/>
      <c r="AH6" s="743"/>
      <c r="AI6" s="759"/>
      <c r="AJ6" s="760"/>
      <c r="AK6" s="760"/>
      <c r="AL6" s="760"/>
      <c r="AM6" s="760"/>
      <c r="AN6" s="761"/>
    </row>
    <row r="7" spans="1:45" ht="14.25" customHeight="1" x14ac:dyDescent="0.2">
      <c r="A7" s="744" t="str">
        <f>Sprachen!L199</f>
        <v>Delivery location</v>
      </c>
      <c r="B7" s="745"/>
      <c r="C7" s="745"/>
      <c r="D7" s="745"/>
      <c r="E7" s="745"/>
      <c r="F7" s="745"/>
      <c r="G7" s="746"/>
      <c r="H7" s="747" t="str">
        <f>IF('Anlage 4 Deckblatt'!H18&lt;&gt;"",'Anlage 4 Deckblatt'!H18,"")</f>
        <v/>
      </c>
      <c r="I7" s="748"/>
      <c r="J7" s="748"/>
      <c r="K7" s="748"/>
      <c r="L7" s="748"/>
      <c r="M7" s="748"/>
      <c r="N7" s="749"/>
      <c r="O7" s="744" t="str">
        <f>Sprachen!L89</f>
        <v>Batch number</v>
      </c>
      <c r="P7" s="745"/>
      <c r="Q7" s="745"/>
      <c r="R7" s="745"/>
      <c r="S7" s="745"/>
      <c r="T7" s="745"/>
      <c r="U7" s="746"/>
      <c r="V7" s="753" t="str">
        <f>IF('Anlage 4 Deckblatt'!V18&lt;&gt;"",'Anlage 4 Deckblatt'!V18,"")</f>
        <v/>
      </c>
      <c r="W7" s="754"/>
      <c r="X7" s="754"/>
      <c r="Y7" s="754"/>
      <c r="Z7" s="754"/>
      <c r="AA7" s="755"/>
      <c r="AB7" s="744" t="str">
        <f>Sprachen!L87</f>
        <v>Order Number PPA samples</v>
      </c>
      <c r="AC7" s="745"/>
      <c r="AD7" s="745"/>
      <c r="AE7" s="745"/>
      <c r="AF7" s="745"/>
      <c r="AG7" s="745"/>
      <c r="AH7" s="746"/>
      <c r="AI7" s="747" t="str">
        <f>IF('Anlage 4 Deckblatt'!AI18&lt;&gt;"",'Anlage 4 Deckblatt'!AI18,"")</f>
        <v/>
      </c>
      <c r="AJ7" s="748"/>
      <c r="AK7" s="748"/>
      <c r="AL7" s="748"/>
      <c r="AM7" s="748"/>
      <c r="AN7" s="749"/>
    </row>
    <row r="8" spans="1:45" ht="15" thickBot="1" x14ac:dyDescent="0.25">
      <c r="A8" s="763" t="str">
        <f>Sprachen!L276</f>
        <v>Production location</v>
      </c>
      <c r="B8" s="764"/>
      <c r="C8" s="764"/>
      <c r="D8" s="764"/>
      <c r="E8" s="764"/>
      <c r="F8" s="764"/>
      <c r="G8" s="765"/>
      <c r="H8" s="766" t="str">
        <f>IF('Anlage 4 Deckblatt'!H19&lt;&gt;"",'Anlage 4 Deckblatt'!H19,"")</f>
        <v/>
      </c>
      <c r="I8" s="767"/>
      <c r="J8" s="767"/>
      <c r="K8" s="767"/>
      <c r="L8" s="767"/>
      <c r="M8" s="767"/>
      <c r="N8" s="768"/>
      <c r="O8" s="769" t="str">
        <f>Sprachen!L217</f>
        <v>Sample weight [kg]</v>
      </c>
      <c r="P8" s="770"/>
      <c r="Q8" s="770"/>
      <c r="R8" s="770"/>
      <c r="S8" s="770"/>
      <c r="T8" s="770"/>
      <c r="U8" s="771"/>
      <c r="V8" s="772" t="str">
        <f>IF('Anlage 4 Deckblatt'!V19&lt;&gt;"",'Anlage 4 Deckblatt'!V19,"")</f>
        <v/>
      </c>
      <c r="W8" s="773"/>
      <c r="X8" s="773"/>
      <c r="Y8" s="773"/>
      <c r="Z8" s="773"/>
      <c r="AA8" s="774"/>
      <c r="AB8" s="775" t="str">
        <f>Sprachen!L14</f>
        <v>Unloading point</v>
      </c>
      <c r="AC8" s="776"/>
      <c r="AD8" s="776"/>
      <c r="AE8" s="776"/>
      <c r="AF8" s="776"/>
      <c r="AG8" s="776"/>
      <c r="AH8" s="777"/>
      <c r="AI8" s="778" t="str">
        <f>IF('Anlage 4 Deckblatt'!AI19&lt;&gt;"",'Anlage 4 Deckblatt'!AI19,"")</f>
        <v/>
      </c>
      <c r="AJ8" s="779"/>
      <c r="AK8" s="779"/>
      <c r="AL8" s="779"/>
      <c r="AM8" s="779"/>
      <c r="AN8" s="780"/>
    </row>
    <row r="9" spans="1:45" ht="15" thickTop="1" x14ac:dyDescent="0.2">
      <c r="A9" s="787" t="str">
        <f>Sprachen!L304</f>
        <v>Part Number</v>
      </c>
      <c r="B9" s="788"/>
      <c r="C9" s="788"/>
      <c r="D9" s="788"/>
      <c r="E9" s="788"/>
      <c r="F9" s="788"/>
      <c r="G9" s="789"/>
      <c r="H9" s="790" t="str">
        <f>IF('Anlage 4 Deckblatt'!H20&lt;&gt;"",'Anlage 4 Deckblatt'!H20,"")</f>
        <v/>
      </c>
      <c r="I9" s="791"/>
      <c r="J9" s="791"/>
      <c r="K9" s="791"/>
      <c r="L9" s="791"/>
      <c r="M9" s="791"/>
      <c r="N9" s="792"/>
      <c r="O9" s="793" t="str">
        <f>Sprachen!L166</f>
        <v>Hardware version</v>
      </c>
      <c r="P9" s="794"/>
      <c r="Q9" s="794"/>
      <c r="R9" s="794"/>
      <c r="S9" s="794"/>
      <c r="T9" s="794"/>
      <c r="U9" s="795"/>
      <c r="V9" s="796" t="str">
        <f>IF('Anlage 4 Deckblatt'!V20&lt;&gt;"",'Anlage 4 Deckblatt'!V20,"")</f>
        <v/>
      </c>
      <c r="W9" s="797"/>
      <c r="X9" s="797"/>
      <c r="Y9" s="797"/>
      <c r="Z9" s="797"/>
      <c r="AA9" s="798"/>
      <c r="AB9" s="799" t="str">
        <f>Sprachen!L304</f>
        <v>Part Number</v>
      </c>
      <c r="AC9" s="800"/>
      <c r="AD9" s="800"/>
      <c r="AE9" s="800"/>
      <c r="AF9" s="800"/>
      <c r="AG9" s="800"/>
      <c r="AH9" s="801"/>
      <c r="AI9" s="802" t="str">
        <f>IF('Anlage 4 Deckblatt'!AI20&lt;&gt;"",'Anlage 4 Deckblatt'!AI20,"")</f>
        <v/>
      </c>
      <c r="AJ9" s="803"/>
      <c r="AK9" s="803"/>
      <c r="AL9" s="803"/>
      <c r="AM9" s="803"/>
      <c r="AN9" s="804"/>
    </row>
    <row r="10" spans="1:45" x14ac:dyDescent="0.2">
      <c r="A10" s="744" t="str">
        <f>Sprachen!L65</f>
        <v>Name</v>
      </c>
      <c r="B10" s="745"/>
      <c r="C10" s="745"/>
      <c r="D10" s="745"/>
      <c r="E10" s="745"/>
      <c r="F10" s="745"/>
      <c r="G10" s="746"/>
      <c r="H10" s="747" t="str">
        <f>IF('Anlage 4 Deckblatt'!H21&lt;&gt;"",'Anlage 4 Deckblatt'!H21,"")</f>
        <v/>
      </c>
      <c r="I10" s="748"/>
      <c r="J10" s="748"/>
      <c r="K10" s="748"/>
      <c r="L10" s="748"/>
      <c r="M10" s="748"/>
      <c r="N10" s="749"/>
      <c r="O10" s="750" t="str">
        <f>Sprachen!L98</f>
        <v>Diagnosis status</v>
      </c>
      <c r="P10" s="751"/>
      <c r="Q10" s="751"/>
      <c r="R10" s="751"/>
      <c r="S10" s="751"/>
      <c r="T10" s="751"/>
      <c r="U10" s="752"/>
      <c r="V10" s="753" t="str">
        <f>IF('Anlage 4 Deckblatt'!V21&lt;&gt;"",'Anlage 4 Deckblatt'!V21,"")</f>
        <v/>
      </c>
      <c r="W10" s="754"/>
      <c r="X10" s="754"/>
      <c r="Y10" s="754"/>
      <c r="Z10" s="754"/>
      <c r="AA10" s="755"/>
      <c r="AB10" s="781" t="str">
        <f>Sprachen!L65</f>
        <v>Name</v>
      </c>
      <c r="AC10" s="782"/>
      <c r="AD10" s="782"/>
      <c r="AE10" s="782"/>
      <c r="AF10" s="782"/>
      <c r="AG10" s="782"/>
      <c r="AH10" s="783"/>
      <c r="AI10" s="784" t="str">
        <f>IF('Anlage 4 Deckblatt'!AI21&lt;&gt;"",'Anlage 4 Deckblatt'!AI21,"")</f>
        <v/>
      </c>
      <c r="AJ10" s="785"/>
      <c r="AK10" s="785"/>
      <c r="AL10" s="785"/>
      <c r="AM10" s="785"/>
      <c r="AN10" s="786"/>
    </row>
    <row r="11" spans="1:45" ht="15" thickBot="1" x14ac:dyDescent="0.25">
      <c r="A11" s="744" t="str">
        <f>Sprachen!L374</f>
        <v>Drawing number</v>
      </c>
      <c r="B11" s="745"/>
      <c r="C11" s="745"/>
      <c r="D11" s="745"/>
      <c r="E11" s="745"/>
      <c r="F11" s="745"/>
      <c r="G11" s="746"/>
      <c r="H11" s="747" t="str">
        <f>IF('Anlage 4 Deckblatt'!H22&lt;&gt;"",'Anlage 4 Deckblatt'!H22,"")</f>
        <v/>
      </c>
      <c r="I11" s="748"/>
      <c r="J11" s="748"/>
      <c r="K11" s="748"/>
      <c r="L11" s="748"/>
      <c r="M11" s="748"/>
      <c r="N11" s="749"/>
      <c r="O11" s="819" t="str">
        <f>Sprachen!L326</f>
        <v>Software version</v>
      </c>
      <c r="P11" s="820"/>
      <c r="Q11" s="820"/>
      <c r="R11" s="820"/>
      <c r="S11" s="820"/>
      <c r="T11" s="820"/>
      <c r="U11" s="821"/>
      <c r="V11" s="822" t="str">
        <f>IF('Anlage 4 Deckblatt'!V22&lt;&gt;"",'Anlage 4 Deckblatt'!V22,"")</f>
        <v/>
      </c>
      <c r="W11" s="823"/>
      <c r="X11" s="823"/>
      <c r="Y11" s="823"/>
      <c r="Z11" s="823"/>
      <c r="AA11" s="824"/>
      <c r="AB11" s="781" t="str">
        <f>Sprachen!L374</f>
        <v>Drawing number</v>
      </c>
      <c r="AC11" s="782"/>
      <c r="AD11" s="782"/>
      <c r="AE11" s="782"/>
      <c r="AF11" s="782"/>
      <c r="AG11" s="782"/>
      <c r="AH11" s="783"/>
      <c r="AI11" s="784" t="str">
        <f>IF('Anlage 4 Deckblatt'!AI22&lt;&gt;"",'Anlage 4 Deckblatt'!AI22,"")</f>
        <v/>
      </c>
      <c r="AJ11" s="785"/>
      <c r="AK11" s="785"/>
      <c r="AL11" s="785"/>
      <c r="AM11" s="785"/>
      <c r="AN11" s="786"/>
    </row>
    <row r="12" spans="1:45" ht="15" thickBot="1" x14ac:dyDescent="0.25">
      <c r="A12" s="805" t="str">
        <f>Sprachen!L361</f>
        <v>Version / Date</v>
      </c>
      <c r="B12" s="806"/>
      <c r="C12" s="806"/>
      <c r="D12" s="806"/>
      <c r="E12" s="806"/>
      <c r="F12" s="806"/>
      <c r="G12" s="807"/>
      <c r="H12" s="766" t="str">
        <f>IF('Anlage 4 Deckblatt'!H23&lt;&gt;"",'Anlage 4 Deckblatt'!H23,"")</f>
        <v/>
      </c>
      <c r="I12" s="767"/>
      <c r="J12" s="767"/>
      <c r="K12" s="767"/>
      <c r="L12" s="767"/>
      <c r="M12" s="767"/>
      <c r="N12" s="768"/>
      <c r="O12" s="808" t="str">
        <f>Sprachen!L177</f>
        <v>Identification/DUNS</v>
      </c>
      <c r="P12" s="809"/>
      <c r="Q12" s="809"/>
      <c r="R12" s="809"/>
      <c r="S12" s="809"/>
      <c r="T12" s="809"/>
      <c r="U12" s="810"/>
      <c r="V12" s="811" t="str">
        <f>IF('Anlage 4 Deckblatt'!V23&lt;&gt;"",'Anlage 4 Deckblatt'!V23,"")</f>
        <v/>
      </c>
      <c r="W12" s="812"/>
      <c r="X12" s="812"/>
      <c r="Y12" s="812"/>
      <c r="Z12" s="812"/>
      <c r="AA12" s="813"/>
      <c r="AB12" s="814" t="str">
        <f>Sprachen!L361</f>
        <v>Version / Date</v>
      </c>
      <c r="AC12" s="345"/>
      <c r="AD12" s="345"/>
      <c r="AE12" s="345"/>
      <c r="AF12" s="345"/>
      <c r="AG12" s="345"/>
      <c r="AH12" s="815"/>
      <c r="AI12" s="816" t="str">
        <f>IF('Anlage 4 Deckblatt'!AI23&lt;&gt;"",'Anlage 4 Deckblatt'!AI23,"")</f>
        <v/>
      </c>
      <c r="AJ12" s="817"/>
      <c r="AK12" s="817"/>
      <c r="AL12" s="817"/>
      <c r="AM12" s="817"/>
      <c r="AN12" s="818"/>
    </row>
    <row r="13" spans="1:45" ht="15.75" thickTop="1" thickBot="1" x14ac:dyDescent="0.25">
      <c r="A13" s="258" t="str">
        <f>IF('Anlage 4 Deckblatt'!A24:N24&lt;&gt;"",'Anlage 4 Deckblatt'!A24:N24,"")</f>
        <v>Bauteil mit besonderer Archivierungspflicht</v>
      </c>
      <c r="B13" s="259"/>
      <c r="C13" s="259"/>
      <c r="D13" s="259"/>
      <c r="E13" s="259"/>
      <c r="F13" s="259"/>
      <c r="G13" s="259"/>
      <c r="H13" s="259"/>
      <c r="I13" s="259"/>
      <c r="J13" s="259"/>
      <c r="K13" s="259"/>
      <c r="L13" s="259"/>
      <c r="M13" s="259"/>
      <c r="N13" s="260"/>
      <c r="O13" s="95"/>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7"/>
    </row>
    <row r="14" spans="1:45" ht="29.25" customHeight="1" thickTop="1" x14ac:dyDescent="0.2">
      <c r="A14" s="1124"/>
      <c r="B14" s="1125"/>
      <c r="C14" s="1126"/>
      <c r="D14" s="1131" t="s">
        <v>863</v>
      </c>
      <c r="E14" s="1132"/>
      <c r="F14" s="1129" t="str">
        <f>Sprachen!L283</f>
        <v>Process flowchart</v>
      </c>
      <c r="G14" s="1129"/>
      <c r="H14" s="1129"/>
      <c r="I14" s="1129"/>
      <c r="J14" s="1129"/>
      <c r="K14" s="1129"/>
      <c r="L14" s="1129"/>
      <c r="M14" s="1129"/>
      <c r="N14" s="1130"/>
      <c r="O14" s="1124"/>
      <c r="P14" s="1126"/>
      <c r="Q14" s="1131" t="s">
        <v>903</v>
      </c>
      <c r="R14" s="1132"/>
      <c r="S14" s="1129" t="str">
        <f>Sprachen!L300</f>
        <v>Master sample</v>
      </c>
      <c r="T14" s="1129"/>
      <c r="U14" s="1129"/>
      <c r="V14" s="1129"/>
      <c r="W14" s="1129"/>
      <c r="X14" s="1129"/>
      <c r="Y14" s="1129"/>
      <c r="Z14" s="1129"/>
      <c r="AA14" s="1130"/>
      <c r="AB14" s="1124"/>
      <c r="AC14" s="1126"/>
      <c r="AD14" s="1183" t="s">
        <v>910</v>
      </c>
      <c r="AE14" s="1184" t="s">
        <v>910</v>
      </c>
      <c r="AF14" s="1185" t="str">
        <f>Sprachen!L291</f>
        <v>Measurement equipment analysis studies product and production process</v>
      </c>
      <c r="AG14" s="1186"/>
      <c r="AH14" s="1186"/>
      <c r="AI14" s="1186"/>
      <c r="AJ14" s="1186"/>
      <c r="AK14" s="1186"/>
      <c r="AL14" s="1186"/>
      <c r="AM14" s="1186"/>
      <c r="AN14" s="1187"/>
    </row>
    <row r="15" spans="1:45" ht="11.25" customHeight="1" x14ac:dyDescent="0.2">
      <c r="A15" s="1140"/>
      <c r="B15" s="1141"/>
      <c r="C15" s="1142"/>
      <c r="D15" s="1147" t="s">
        <v>864</v>
      </c>
      <c r="E15" s="1148"/>
      <c r="F15" s="1145" t="str">
        <f>Sprachen!L287</f>
        <v>Process FMEA</v>
      </c>
      <c r="G15" s="1145"/>
      <c r="H15" s="1145"/>
      <c r="I15" s="1145"/>
      <c r="J15" s="1145"/>
      <c r="K15" s="1145"/>
      <c r="L15" s="1145"/>
      <c r="M15" s="1145"/>
      <c r="N15" s="1146"/>
      <c r="O15" s="1140"/>
      <c r="P15" s="1142"/>
      <c r="Q15" s="1147" t="s">
        <v>904</v>
      </c>
      <c r="R15" s="1148"/>
      <c r="S15" s="1145" t="str">
        <f>Sprachen!L274</f>
        <v>Production capacity</v>
      </c>
      <c r="T15" s="1145"/>
      <c r="U15" s="1145"/>
      <c r="V15" s="1145"/>
      <c r="W15" s="1145"/>
      <c r="X15" s="1145"/>
      <c r="Y15" s="1145"/>
      <c r="Z15" s="1145"/>
      <c r="AA15" s="1146"/>
      <c r="AB15" s="1140"/>
      <c r="AC15" s="1142"/>
      <c r="AD15" s="1188" t="s">
        <v>911</v>
      </c>
      <c r="AE15" s="1189" t="s">
        <v>911</v>
      </c>
      <c r="AF15" s="1190" t="str">
        <f>Sprachen!L341</f>
        <v>Part history</v>
      </c>
      <c r="AG15" s="1191"/>
      <c r="AH15" s="1191"/>
      <c r="AI15" s="1191"/>
      <c r="AJ15" s="1191"/>
      <c r="AK15" s="1191"/>
      <c r="AL15" s="1191"/>
      <c r="AM15" s="1191"/>
      <c r="AN15" s="1192"/>
    </row>
    <row r="16" spans="1:45" ht="29.25" customHeight="1" x14ac:dyDescent="0.2">
      <c r="A16" s="1140"/>
      <c r="B16" s="1141"/>
      <c r="C16" s="1142"/>
      <c r="D16" s="1147" t="s">
        <v>865</v>
      </c>
      <c r="E16" s="1148"/>
      <c r="F16" s="1145" t="str">
        <f>Sprachen!L275</f>
        <v>Control plan (CP)</v>
      </c>
      <c r="G16" s="1145"/>
      <c r="H16" s="1145"/>
      <c r="I16" s="1145"/>
      <c r="J16" s="1145"/>
      <c r="K16" s="1145"/>
      <c r="L16" s="1145"/>
      <c r="M16" s="1145"/>
      <c r="N16" s="1146"/>
      <c r="O16" s="1140"/>
      <c r="P16" s="1142"/>
      <c r="Q16" s="1188" t="s">
        <v>905</v>
      </c>
      <c r="R16" s="1189"/>
      <c r="S16" s="1145" t="str">
        <f>Sprachen!L371</f>
        <v>Tools</v>
      </c>
      <c r="T16" s="1145"/>
      <c r="U16" s="1145"/>
      <c r="V16" s="1145"/>
      <c r="W16" s="1145"/>
      <c r="X16" s="1145"/>
      <c r="Y16" s="1145"/>
      <c r="Z16" s="1145"/>
      <c r="AA16" s="1146"/>
      <c r="AB16" s="1140"/>
      <c r="AC16" s="1142"/>
      <c r="AD16" s="1188" t="s">
        <v>912</v>
      </c>
      <c r="AE16" s="1189" t="s">
        <v>912</v>
      </c>
      <c r="AF16" s="1190" t="str">
        <f>Sprachen!L113</f>
        <v>Evidence of suitability of the employed load carriers including storage</v>
      </c>
      <c r="AG16" s="1191"/>
      <c r="AH16" s="1191"/>
      <c r="AI16" s="1191"/>
      <c r="AJ16" s="1191"/>
      <c r="AK16" s="1191"/>
      <c r="AL16" s="1191"/>
      <c r="AM16" s="1191"/>
      <c r="AN16" s="1192"/>
    </row>
    <row r="17" spans="1:40" ht="58.5" customHeight="1" x14ac:dyDescent="0.2">
      <c r="A17" s="925"/>
      <c r="B17" s="1193"/>
      <c r="C17" s="1141"/>
      <c r="D17" s="1188" t="s">
        <v>900</v>
      </c>
      <c r="E17" s="1189"/>
      <c r="F17" s="1190" t="str">
        <f>Sprachen!L16</f>
        <v>Assurance of special characteristics according to technical specifications and agreed characteristics (e.g. poka-yoke, 100% inspection, process capabilities, etc.)</v>
      </c>
      <c r="G17" s="1191"/>
      <c r="H17" s="1191"/>
      <c r="I17" s="1191"/>
      <c r="J17" s="1191"/>
      <c r="K17" s="1191"/>
      <c r="L17" s="1191"/>
      <c r="M17" s="1191"/>
      <c r="N17" s="1192"/>
      <c r="O17" s="925"/>
      <c r="P17" s="1141"/>
      <c r="Q17" s="1188" t="s">
        <v>907</v>
      </c>
      <c r="R17" s="1189"/>
      <c r="S17" s="1190" t="str">
        <f>Sprachen!L226</f>
        <v xml:space="preserve">Evidence of compliance with statutory requirements </v>
      </c>
      <c r="T17" s="1191"/>
      <c r="U17" s="1191"/>
      <c r="V17" s="1191"/>
      <c r="W17" s="1191"/>
      <c r="X17" s="1191"/>
      <c r="Y17" s="1191"/>
      <c r="Z17" s="1191"/>
      <c r="AA17" s="1192"/>
      <c r="AB17" s="925"/>
      <c r="AC17" s="1141"/>
      <c r="AD17" s="1188" t="s">
        <v>913</v>
      </c>
      <c r="AE17" s="1189" t="s">
        <v>913</v>
      </c>
      <c r="AF17" s="1190" t="str">
        <f>Sprachen!L107</f>
        <v xml:space="preserve">Documentation of agreements regarding the diagnosis and analysis process
- Complaints handling (e.g. 8D)
- Field failure analysis </v>
      </c>
      <c r="AG17" s="1191"/>
      <c r="AH17" s="1191"/>
      <c r="AI17" s="1191"/>
      <c r="AJ17" s="1191"/>
      <c r="AK17" s="1191"/>
      <c r="AL17" s="1191"/>
      <c r="AM17" s="1191"/>
      <c r="AN17" s="1192"/>
    </row>
    <row r="18" spans="1:40" ht="28.5" customHeight="1" x14ac:dyDescent="0.2">
      <c r="A18" s="925"/>
      <c r="B18" s="1193"/>
      <c r="C18" s="1141"/>
      <c r="D18" s="1188" t="s">
        <v>901</v>
      </c>
      <c r="E18" s="1189"/>
      <c r="F18" s="1190" t="str">
        <f>Sprachen!L194</f>
        <v>Laboratory qualification</v>
      </c>
      <c r="G18" s="1191"/>
      <c r="H18" s="1191"/>
      <c r="I18" s="1191"/>
      <c r="J18" s="1191"/>
      <c r="K18" s="1191"/>
      <c r="L18" s="1191"/>
      <c r="M18" s="1191"/>
      <c r="N18" s="1192"/>
      <c r="O18" s="925"/>
      <c r="P18" s="1141"/>
      <c r="Q18" s="1188" t="s">
        <v>908</v>
      </c>
      <c r="R18" s="1189"/>
      <c r="S18" s="1190" t="str">
        <f>Sprachen!L264</f>
        <v>PPA status of supply chain</v>
      </c>
      <c r="T18" s="1191"/>
      <c r="U18" s="1191"/>
      <c r="V18" s="1191"/>
      <c r="W18" s="1191"/>
      <c r="X18" s="1191"/>
      <c r="Y18" s="1191"/>
      <c r="Z18" s="1191"/>
      <c r="AA18" s="1192"/>
      <c r="AB18" s="925"/>
      <c r="AC18" s="1141"/>
      <c r="AD18" s="1188" t="s">
        <v>914</v>
      </c>
      <c r="AE18" s="1189" t="s">
        <v>914</v>
      </c>
      <c r="AF18" s="1190" t="str">
        <f>Sprachen!L106</f>
        <v>Documentation of the requalification agreement</v>
      </c>
      <c r="AG18" s="1191"/>
      <c r="AH18" s="1191"/>
      <c r="AI18" s="1191"/>
      <c r="AJ18" s="1191"/>
      <c r="AK18" s="1191"/>
      <c r="AL18" s="1191"/>
      <c r="AM18" s="1191"/>
      <c r="AN18" s="1192"/>
    </row>
    <row r="19" spans="1:40" ht="21.75" customHeight="1" thickBot="1" x14ac:dyDescent="0.25">
      <c r="A19" s="931"/>
      <c r="B19" s="1205"/>
      <c r="C19" s="1194"/>
      <c r="D19" s="1195" t="s">
        <v>902</v>
      </c>
      <c r="E19" s="1196"/>
      <c r="F19" s="1197" t="str">
        <f>Sprachen!L216</f>
        <v>Sample including production documentation</v>
      </c>
      <c r="G19" s="1198"/>
      <c r="H19" s="1198"/>
      <c r="I19" s="1198"/>
      <c r="J19" s="1198"/>
      <c r="K19" s="1198"/>
      <c r="L19" s="1198"/>
      <c r="M19" s="1198"/>
      <c r="N19" s="1199"/>
      <c r="O19" s="931"/>
      <c r="P19" s="1194"/>
      <c r="Q19" s="1195" t="s">
        <v>909</v>
      </c>
      <c r="R19" s="1196"/>
      <c r="S19" s="1197" t="str">
        <f>Sprachen!L292</f>
        <v>Test equipment list for product and production process</v>
      </c>
      <c r="T19" s="1198"/>
      <c r="U19" s="1198"/>
      <c r="V19" s="1198"/>
      <c r="W19" s="1198"/>
      <c r="X19" s="1198"/>
      <c r="Y19" s="1198"/>
      <c r="Z19" s="1198"/>
      <c r="AA19" s="1199"/>
      <c r="AB19" s="931"/>
      <c r="AC19" s="1194"/>
      <c r="AD19" s="1195" t="s">
        <v>915</v>
      </c>
      <c r="AE19" s="1196" t="s">
        <v>915</v>
      </c>
      <c r="AF19" s="1197" t="str">
        <f>Sprachen!L327</f>
        <v>Other</v>
      </c>
      <c r="AG19" s="1198"/>
      <c r="AH19" s="1198"/>
      <c r="AI19" s="1198"/>
      <c r="AJ19" s="1198"/>
      <c r="AK19" s="1198"/>
      <c r="AL19" s="1198"/>
      <c r="AM19" s="1198"/>
      <c r="AN19" s="1199"/>
    </row>
    <row r="20" spans="1:40" ht="21" customHeight="1" thickTop="1" x14ac:dyDescent="0.2">
      <c r="A20" s="1167" t="str">
        <f>Sprachen!L248</f>
        <v>No.</v>
      </c>
      <c r="B20" s="1168"/>
      <c r="C20" s="1169"/>
      <c r="D20" s="1150" t="str">
        <f>Sprachen!L39</f>
        <v>Requirement</v>
      </c>
      <c r="E20" s="1150"/>
      <c r="F20" s="1150"/>
      <c r="G20" s="1150"/>
      <c r="H20" s="1150"/>
      <c r="I20" s="1150"/>
      <c r="J20" s="1150"/>
      <c r="K20" s="1150"/>
      <c r="L20" s="1200" t="str">
        <f>Sprachen!L224</f>
        <v>Deliverable</v>
      </c>
      <c r="M20" s="1201"/>
      <c r="N20" s="1201"/>
      <c r="O20" s="1201"/>
      <c r="P20" s="1201"/>
      <c r="Q20" s="1201"/>
      <c r="R20" s="1201"/>
      <c r="S20" s="1201"/>
      <c r="T20" s="1201"/>
      <c r="U20" s="1201"/>
      <c r="V20" s="1201"/>
      <c r="W20" s="1201"/>
      <c r="X20" s="1201"/>
      <c r="Y20" s="1201"/>
      <c r="Z20" s="1201"/>
      <c r="AA20" s="1201"/>
      <c r="AB20" s="1201"/>
      <c r="AC20" s="1201"/>
      <c r="AD20" s="1202"/>
      <c r="AE20" s="1150" t="str">
        <f>Sprachen!L61</f>
        <v>Remark</v>
      </c>
      <c r="AF20" s="1150"/>
      <c r="AG20" s="1150"/>
      <c r="AH20" s="1150"/>
      <c r="AI20" s="1150"/>
      <c r="AJ20" s="1150"/>
      <c r="AK20" s="1150"/>
      <c r="AL20" s="1150"/>
      <c r="AM20" s="1150"/>
      <c r="AN20" s="1151"/>
    </row>
    <row r="21" spans="1:40" ht="14.25" customHeight="1" thickBot="1" x14ac:dyDescent="0.25">
      <c r="A21" s="1170"/>
      <c r="B21" s="1171"/>
      <c r="C21" s="1172"/>
      <c r="D21" s="1152"/>
      <c r="E21" s="1152"/>
      <c r="F21" s="1152"/>
      <c r="G21" s="1152"/>
      <c r="H21" s="1152"/>
      <c r="I21" s="1152"/>
      <c r="J21" s="1152"/>
      <c r="K21" s="1152"/>
      <c r="L21" s="1154" t="str">
        <f>Sprachen!L104</f>
        <v>Document</v>
      </c>
      <c r="M21" s="1155"/>
      <c r="N21" s="1155"/>
      <c r="O21" s="1155"/>
      <c r="P21" s="1155"/>
      <c r="Q21" s="1155"/>
      <c r="R21" s="1155"/>
      <c r="S21" s="1155"/>
      <c r="T21" s="1155"/>
      <c r="U21" s="1155"/>
      <c r="V21" s="1155"/>
      <c r="W21" s="1155"/>
      <c r="X21" s="1155" t="str">
        <f>Sprachen!L360</f>
        <v>Version</v>
      </c>
      <c r="Y21" s="1155"/>
      <c r="Z21" s="1155"/>
      <c r="AA21" s="1203" t="str">
        <f>Sprachen!L91</f>
        <v>Date</v>
      </c>
      <c r="AB21" s="1203"/>
      <c r="AC21" s="1203"/>
      <c r="AD21" s="1204"/>
      <c r="AE21" s="1152"/>
      <c r="AF21" s="1152"/>
      <c r="AG21" s="1152"/>
      <c r="AH21" s="1152"/>
      <c r="AI21" s="1152"/>
      <c r="AJ21" s="1152"/>
      <c r="AK21" s="1152"/>
      <c r="AL21" s="1152"/>
      <c r="AM21" s="1152"/>
      <c r="AN21" s="1153"/>
    </row>
    <row r="22" spans="1:40" ht="14.25" customHeight="1" thickBot="1" x14ac:dyDescent="0.25">
      <c r="A22" s="1159">
        <v>1</v>
      </c>
      <c r="B22" s="1160"/>
      <c r="C22" s="1161"/>
      <c r="D22" s="1163"/>
      <c r="E22" s="1163"/>
      <c r="F22" s="1163"/>
      <c r="G22" s="1163"/>
      <c r="H22" s="1163"/>
      <c r="I22" s="1163"/>
      <c r="J22" s="1163"/>
      <c r="K22" s="1163"/>
      <c r="L22" s="1206"/>
      <c r="M22" s="649"/>
      <c r="N22" s="649"/>
      <c r="O22" s="649"/>
      <c r="P22" s="649"/>
      <c r="Q22" s="649"/>
      <c r="R22" s="649"/>
      <c r="S22" s="649"/>
      <c r="T22" s="649"/>
      <c r="U22" s="649"/>
      <c r="V22" s="649"/>
      <c r="W22" s="1207"/>
      <c r="X22" s="1208"/>
      <c r="Y22" s="1165"/>
      <c r="Z22" s="1165"/>
      <c r="AA22" s="1165"/>
      <c r="AB22" s="1165"/>
      <c r="AC22" s="1165"/>
      <c r="AD22" s="1166"/>
      <c r="AE22" s="1163"/>
      <c r="AF22" s="1163"/>
      <c r="AG22" s="1163"/>
      <c r="AH22" s="1163"/>
      <c r="AI22" s="1163"/>
      <c r="AJ22" s="1163"/>
      <c r="AK22" s="1163"/>
      <c r="AL22" s="1163"/>
      <c r="AM22" s="1163"/>
      <c r="AN22" s="1177"/>
    </row>
    <row r="23" spans="1:40" ht="14.25" customHeight="1" thickBot="1" x14ac:dyDescent="0.25">
      <c r="A23" s="1159">
        <v>2</v>
      </c>
      <c r="B23" s="1160"/>
      <c r="C23" s="1161"/>
      <c r="D23" s="1163"/>
      <c r="E23" s="1163"/>
      <c r="F23" s="1163"/>
      <c r="G23" s="1163"/>
      <c r="H23" s="1163"/>
      <c r="I23" s="1163"/>
      <c r="J23" s="1163"/>
      <c r="K23" s="1163"/>
      <c r="L23" s="1206"/>
      <c r="M23" s="649"/>
      <c r="N23" s="649"/>
      <c r="O23" s="649"/>
      <c r="P23" s="649"/>
      <c r="Q23" s="649"/>
      <c r="R23" s="649"/>
      <c r="S23" s="649"/>
      <c r="T23" s="649"/>
      <c r="U23" s="649"/>
      <c r="V23" s="649"/>
      <c r="W23" s="1207"/>
      <c r="X23" s="1208"/>
      <c r="Y23" s="1165"/>
      <c r="Z23" s="1165"/>
      <c r="AA23" s="1165"/>
      <c r="AB23" s="1165"/>
      <c r="AC23" s="1165"/>
      <c r="AD23" s="1166"/>
      <c r="AE23" s="1163"/>
      <c r="AF23" s="1163"/>
      <c r="AG23" s="1163"/>
      <c r="AH23" s="1163"/>
      <c r="AI23" s="1163"/>
      <c r="AJ23" s="1163"/>
      <c r="AK23" s="1163"/>
      <c r="AL23" s="1163"/>
      <c r="AM23" s="1163"/>
      <c r="AN23" s="1177"/>
    </row>
    <row r="24" spans="1:40" ht="14.25" customHeight="1" thickBot="1" x14ac:dyDescent="0.25">
      <c r="A24" s="1159">
        <v>3</v>
      </c>
      <c r="B24" s="1160"/>
      <c r="C24" s="1161"/>
      <c r="D24" s="1163"/>
      <c r="E24" s="1163"/>
      <c r="F24" s="1163"/>
      <c r="G24" s="1163"/>
      <c r="H24" s="1163"/>
      <c r="I24" s="1163"/>
      <c r="J24" s="1163"/>
      <c r="K24" s="1163"/>
      <c r="L24" s="1206"/>
      <c r="M24" s="649"/>
      <c r="N24" s="649"/>
      <c r="O24" s="649"/>
      <c r="P24" s="649"/>
      <c r="Q24" s="649"/>
      <c r="R24" s="649"/>
      <c r="S24" s="649"/>
      <c r="T24" s="649"/>
      <c r="U24" s="649"/>
      <c r="V24" s="649"/>
      <c r="W24" s="1207"/>
      <c r="X24" s="1208"/>
      <c r="Y24" s="1165"/>
      <c r="Z24" s="1165"/>
      <c r="AA24" s="1165"/>
      <c r="AB24" s="1165"/>
      <c r="AC24" s="1165"/>
      <c r="AD24" s="1166"/>
      <c r="AE24" s="1163"/>
      <c r="AF24" s="1163"/>
      <c r="AG24" s="1163"/>
      <c r="AH24" s="1163"/>
      <c r="AI24" s="1163"/>
      <c r="AJ24" s="1163"/>
      <c r="AK24" s="1163"/>
      <c r="AL24" s="1163"/>
      <c r="AM24" s="1163"/>
      <c r="AN24" s="1177"/>
    </row>
    <row r="25" spans="1:40" ht="14.25" customHeight="1" thickBot="1" x14ac:dyDescent="0.25">
      <c r="A25" s="1178">
        <v>4</v>
      </c>
      <c r="B25" s="244"/>
      <c r="C25" s="1160"/>
      <c r="D25" s="1163"/>
      <c r="E25" s="1163"/>
      <c r="F25" s="1163"/>
      <c r="G25" s="1163"/>
      <c r="H25" s="1163"/>
      <c r="I25" s="1163"/>
      <c r="J25" s="1163"/>
      <c r="K25" s="1163"/>
      <c r="L25" s="1206"/>
      <c r="M25" s="649"/>
      <c r="N25" s="649"/>
      <c r="O25" s="649"/>
      <c r="P25" s="649"/>
      <c r="Q25" s="649"/>
      <c r="R25" s="649"/>
      <c r="S25" s="649"/>
      <c r="T25" s="649"/>
      <c r="U25" s="649"/>
      <c r="V25" s="649"/>
      <c r="W25" s="1207"/>
      <c r="X25" s="1208"/>
      <c r="Y25" s="1165"/>
      <c r="Z25" s="1165"/>
      <c r="AA25" s="1165"/>
      <c r="AB25" s="1165"/>
      <c r="AC25" s="1165"/>
      <c r="AD25" s="1166"/>
      <c r="AE25" s="1163"/>
      <c r="AF25" s="1163"/>
      <c r="AG25" s="1163"/>
      <c r="AH25" s="1163"/>
      <c r="AI25" s="1163"/>
      <c r="AJ25" s="1163"/>
      <c r="AK25" s="1163"/>
      <c r="AL25" s="1163"/>
      <c r="AM25" s="1163"/>
      <c r="AN25" s="1177"/>
    </row>
    <row r="26" spans="1:40" ht="14.25" customHeight="1" thickBot="1" x14ac:dyDescent="0.25">
      <c r="A26" s="1178">
        <v>5</v>
      </c>
      <c r="B26" s="244"/>
      <c r="C26" s="1160"/>
      <c r="D26" s="1163"/>
      <c r="E26" s="1163"/>
      <c r="F26" s="1163"/>
      <c r="G26" s="1163"/>
      <c r="H26" s="1163"/>
      <c r="I26" s="1163"/>
      <c r="J26" s="1163"/>
      <c r="K26" s="1163"/>
      <c r="L26" s="1206"/>
      <c r="M26" s="649"/>
      <c r="N26" s="649"/>
      <c r="O26" s="649"/>
      <c r="P26" s="649"/>
      <c r="Q26" s="649"/>
      <c r="R26" s="649"/>
      <c r="S26" s="649"/>
      <c r="T26" s="649"/>
      <c r="U26" s="649"/>
      <c r="V26" s="649"/>
      <c r="W26" s="1207"/>
      <c r="X26" s="1208"/>
      <c r="Y26" s="1165"/>
      <c r="Z26" s="1165"/>
      <c r="AA26" s="1165"/>
      <c r="AB26" s="1165"/>
      <c r="AC26" s="1165"/>
      <c r="AD26" s="1166"/>
      <c r="AE26" s="1163"/>
      <c r="AF26" s="1163"/>
      <c r="AG26" s="1163"/>
      <c r="AH26" s="1163"/>
      <c r="AI26" s="1163"/>
      <c r="AJ26" s="1163"/>
      <c r="AK26" s="1163"/>
      <c r="AL26" s="1163"/>
      <c r="AM26" s="1163"/>
      <c r="AN26" s="1177"/>
    </row>
    <row r="27" spans="1:40" ht="14.25" customHeight="1" thickBot="1" x14ac:dyDescent="0.25">
      <c r="A27" s="1178">
        <v>6</v>
      </c>
      <c r="B27" s="244"/>
      <c r="C27" s="1160"/>
      <c r="D27" s="1163"/>
      <c r="E27" s="1163"/>
      <c r="F27" s="1163"/>
      <c r="G27" s="1163"/>
      <c r="H27" s="1163"/>
      <c r="I27" s="1163"/>
      <c r="J27" s="1163"/>
      <c r="K27" s="1163"/>
      <c r="L27" s="1206"/>
      <c r="M27" s="649"/>
      <c r="N27" s="649"/>
      <c r="O27" s="649"/>
      <c r="P27" s="649"/>
      <c r="Q27" s="649"/>
      <c r="R27" s="649"/>
      <c r="S27" s="649"/>
      <c r="T27" s="649"/>
      <c r="U27" s="649"/>
      <c r="V27" s="649"/>
      <c r="W27" s="1207"/>
      <c r="X27" s="1208"/>
      <c r="Y27" s="1165"/>
      <c r="Z27" s="1165"/>
      <c r="AA27" s="1165"/>
      <c r="AB27" s="1165"/>
      <c r="AC27" s="1165"/>
      <c r="AD27" s="1166"/>
      <c r="AE27" s="1163"/>
      <c r="AF27" s="1163"/>
      <c r="AG27" s="1163"/>
      <c r="AH27" s="1163"/>
      <c r="AI27" s="1163"/>
      <c r="AJ27" s="1163"/>
      <c r="AK27" s="1163"/>
      <c r="AL27" s="1163"/>
      <c r="AM27" s="1163"/>
      <c r="AN27" s="1177"/>
    </row>
    <row r="28" spans="1:40" ht="14.25" customHeight="1" thickBot="1" x14ac:dyDescent="0.25">
      <c r="A28" s="1178">
        <v>7</v>
      </c>
      <c r="B28" s="244"/>
      <c r="C28" s="1160"/>
      <c r="D28" s="1163"/>
      <c r="E28" s="1163"/>
      <c r="F28" s="1163"/>
      <c r="G28" s="1163"/>
      <c r="H28" s="1163"/>
      <c r="I28" s="1163"/>
      <c r="J28" s="1163"/>
      <c r="K28" s="1163"/>
      <c r="L28" s="1206"/>
      <c r="M28" s="649"/>
      <c r="N28" s="649"/>
      <c r="O28" s="649"/>
      <c r="P28" s="649"/>
      <c r="Q28" s="649"/>
      <c r="R28" s="649"/>
      <c r="S28" s="649"/>
      <c r="T28" s="649"/>
      <c r="U28" s="649"/>
      <c r="V28" s="649"/>
      <c r="W28" s="1207"/>
      <c r="X28" s="1208"/>
      <c r="Y28" s="1165"/>
      <c r="Z28" s="1165"/>
      <c r="AA28" s="1165"/>
      <c r="AB28" s="1165"/>
      <c r="AC28" s="1165"/>
      <c r="AD28" s="1166"/>
      <c r="AE28" s="1163"/>
      <c r="AF28" s="1163"/>
      <c r="AG28" s="1163"/>
      <c r="AH28" s="1163"/>
      <c r="AI28" s="1163"/>
      <c r="AJ28" s="1163"/>
      <c r="AK28" s="1163"/>
      <c r="AL28" s="1163"/>
      <c r="AM28" s="1163"/>
      <c r="AN28" s="1177"/>
    </row>
    <row r="29" spans="1:40" ht="14.25" customHeight="1" thickBot="1" x14ac:dyDescent="0.25">
      <c r="A29" s="1178">
        <v>8</v>
      </c>
      <c r="B29" s="244"/>
      <c r="C29" s="1160"/>
      <c r="D29" s="1163"/>
      <c r="E29" s="1163"/>
      <c r="F29" s="1163"/>
      <c r="G29" s="1163"/>
      <c r="H29" s="1163"/>
      <c r="I29" s="1163"/>
      <c r="J29" s="1163"/>
      <c r="K29" s="1163"/>
      <c r="L29" s="1206"/>
      <c r="M29" s="649"/>
      <c r="N29" s="649"/>
      <c r="O29" s="649"/>
      <c r="P29" s="649"/>
      <c r="Q29" s="649"/>
      <c r="R29" s="649"/>
      <c r="S29" s="649"/>
      <c r="T29" s="649"/>
      <c r="U29" s="649"/>
      <c r="V29" s="649"/>
      <c r="W29" s="1207"/>
      <c r="X29" s="1208"/>
      <c r="Y29" s="1165"/>
      <c r="Z29" s="1165"/>
      <c r="AA29" s="1165"/>
      <c r="AB29" s="1165"/>
      <c r="AC29" s="1165"/>
      <c r="AD29" s="1166"/>
      <c r="AE29" s="1163"/>
      <c r="AF29" s="1163"/>
      <c r="AG29" s="1163"/>
      <c r="AH29" s="1163"/>
      <c r="AI29" s="1163"/>
      <c r="AJ29" s="1163"/>
      <c r="AK29" s="1163"/>
      <c r="AL29" s="1163"/>
      <c r="AM29" s="1163"/>
      <c r="AN29" s="1177"/>
    </row>
    <row r="30" spans="1:40" ht="14.25" customHeight="1" thickBot="1" x14ac:dyDescent="0.25">
      <c r="A30" s="1178">
        <v>9</v>
      </c>
      <c r="B30" s="244"/>
      <c r="C30" s="1160"/>
      <c r="D30" s="1163"/>
      <c r="E30" s="1163"/>
      <c r="F30" s="1163"/>
      <c r="G30" s="1163"/>
      <c r="H30" s="1163"/>
      <c r="I30" s="1163"/>
      <c r="J30" s="1163"/>
      <c r="K30" s="1163"/>
      <c r="L30" s="1206"/>
      <c r="M30" s="649"/>
      <c r="N30" s="649"/>
      <c r="O30" s="649"/>
      <c r="P30" s="649"/>
      <c r="Q30" s="649"/>
      <c r="R30" s="649"/>
      <c r="S30" s="649"/>
      <c r="T30" s="649"/>
      <c r="U30" s="649"/>
      <c r="V30" s="649"/>
      <c r="W30" s="1207"/>
      <c r="X30" s="1208"/>
      <c r="Y30" s="1165"/>
      <c r="Z30" s="1165"/>
      <c r="AA30" s="1165"/>
      <c r="AB30" s="1165"/>
      <c r="AC30" s="1165"/>
      <c r="AD30" s="1166"/>
      <c r="AE30" s="1163"/>
      <c r="AF30" s="1163"/>
      <c r="AG30" s="1163"/>
      <c r="AH30" s="1163"/>
      <c r="AI30" s="1163"/>
      <c r="AJ30" s="1163"/>
      <c r="AK30" s="1163"/>
      <c r="AL30" s="1163"/>
      <c r="AM30" s="1163"/>
      <c r="AN30" s="1177"/>
    </row>
    <row r="31" spans="1:40" ht="14.25" customHeight="1" thickBot="1" x14ac:dyDescent="0.25">
      <c r="A31" s="1178">
        <v>10</v>
      </c>
      <c r="B31" s="244"/>
      <c r="C31" s="1160"/>
      <c r="D31" s="1163"/>
      <c r="E31" s="1163"/>
      <c r="F31" s="1163"/>
      <c r="G31" s="1163"/>
      <c r="H31" s="1163"/>
      <c r="I31" s="1163"/>
      <c r="J31" s="1163"/>
      <c r="K31" s="1163"/>
      <c r="L31" s="1206"/>
      <c r="M31" s="649"/>
      <c r="N31" s="649"/>
      <c r="O31" s="649"/>
      <c r="P31" s="649"/>
      <c r="Q31" s="649"/>
      <c r="R31" s="649"/>
      <c r="S31" s="649"/>
      <c r="T31" s="649"/>
      <c r="U31" s="649"/>
      <c r="V31" s="649"/>
      <c r="W31" s="1207"/>
      <c r="X31" s="1208"/>
      <c r="Y31" s="1165"/>
      <c r="Z31" s="1165"/>
      <c r="AA31" s="1165"/>
      <c r="AB31" s="1165"/>
      <c r="AC31" s="1165"/>
      <c r="AD31" s="1166"/>
      <c r="AE31" s="1163"/>
      <c r="AF31" s="1163"/>
      <c r="AG31" s="1163"/>
      <c r="AH31" s="1163"/>
      <c r="AI31" s="1163"/>
      <c r="AJ31" s="1163"/>
      <c r="AK31" s="1163"/>
      <c r="AL31" s="1163"/>
      <c r="AM31" s="1163"/>
      <c r="AN31" s="1177"/>
    </row>
    <row r="32" spans="1:40" ht="14.25" customHeight="1" thickBot="1" x14ac:dyDescent="0.25">
      <c r="A32" s="1178">
        <v>11</v>
      </c>
      <c r="B32" s="244"/>
      <c r="C32" s="1160"/>
      <c r="D32" s="1163"/>
      <c r="E32" s="1163"/>
      <c r="F32" s="1163"/>
      <c r="G32" s="1163"/>
      <c r="H32" s="1163"/>
      <c r="I32" s="1163"/>
      <c r="J32" s="1163"/>
      <c r="K32" s="1163"/>
      <c r="L32" s="1206"/>
      <c r="M32" s="649"/>
      <c r="N32" s="649"/>
      <c r="O32" s="649"/>
      <c r="P32" s="649"/>
      <c r="Q32" s="649"/>
      <c r="R32" s="649"/>
      <c r="S32" s="649"/>
      <c r="T32" s="649"/>
      <c r="U32" s="649"/>
      <c r="V32" s="649"/>
      <c r="W32" s="1207"/>
      <c r="X32" s="1208"/>
      <c r="Y32" s="1165"/>
      <c r="Z32" s="1165"/>
      <c r="AA32" s="1165"/>
      <c r="AB32" s="1165"/>
      <c r="AC32" s="1165"/>
      <c r="AD32" s="1166"/>
      <c r="AE32" s="1163"/>
      <c r="AF32" s="1163"/>
      <c r="AG32" s="1163"/>
      <c r="AH32" s="1163"/>
      <c r="AI32" s="1163"/>
      <c r="AJ32" s="1163"/>
      <c r="AK32" s="1163"/>
      <c r="AL32" s="1163"/>
      <c r="AM32" s="1163"/>
      <c r="AN32" s="1177"/>
    </row>
    <row r="33" spans="1:40" ht="14.25" customHeight="1" thickBot="1" x14ac:dyDescent="0.25">
      <c r="A33" s="1178">
        <v>12</v>
      </c>
      <c r="B33" s="244"/>
      <c r="C33" s="1160"/>
      <c r="D33" s="1163"/>
      <c r="E33" s="1163"/>
      <c r="F33" s="1163"/>
      <c r="G33" s="1163"/>
      <c r="H33" s="1163"/>
      <c r="I33" s="1163"/>
      <c r="J33" s="1163"/>
      <c r="K33" s="1163"/>
      <c r="L33" s="1206"/>
      <c r="M33" s="649"/>
      <c r="N33" s="649"/>
      <c r="O33" s="649"/>
      <c r="P33" s="649"/>
      <c r="Q33" s="649"/>
      <c r="R33" s="649"/>
      <c r="S33" s="649"/>
      <c r="T33" s="649"/>
      <c r="U33" s="649"/>
      <c r="V33" s="649"/>
      <c r="W33" s="1207"/>
      <c r="X33" s="1208"/>
      <c r="Y33" s="1165"/>
      <c r="Z33" s="1165"/>
      <c r="AA33" s="1165"/>
      <c r="AB33" s="1165"/>
      <c r="AC33" s="1165"/>
      <c r="AD33" s="1166"/>
      <c r="AE33" s="1163"/>
      <c r="AF33" s="1163"/>
      <c r="AG33" s="1163"/>
      <c r="AH33" s="1163"/>
      <c r="AI33" s="1163"/>
      <c r="AJ33" s="1163"/>
      <c r="AK33" s="1163"/>
      <c r="AL33" s="1163"/>
      <c r="AM33" s="1163"/>
      <c r="AN33" s="1177"/>
    </row>
    <row r="34" spans="1:40" ht="14.25" customHeight="1" thickBot="1" x14ac:dyDescent="0.25">
      <c r="A34" s="1178">
        <v>13</v>
      </c>
      <c r="B34" s="244"/>
      <c r="C34" s="1160"/>
      <c r="D34" s="1163"/>
      <c r="E34" s="1163"/>
      <c r="F34" s="1163"/>
      <c r="G34" s="1163"/>
      <c r="H34" s="1163"/>
      <c r="I34" s="1163"/>
      <c r="J34" s="1163"/>
      <c r="K34" s="1163"/>
      <c r="L34" s="1206"/>
      <c r="M34" s="649"/>
      <c r="N34" s="649"/>
      <c r="O34" s="649"/>
      <c r="P34" s="649"/>
      <c r="Q34" s="649"/>
      <c r="R34" s="649"/>
      <c r="S34" s="649"/>
      <c r="T34" s="649"/>
      <c r="U34" s="649"/>
      <c r="V34" s="649"/>
      <c r="W34" s="1207"/>
      <c r="X34" s="1208"/>
      <c r="Y34" s="1165"/>
      <c r="Z34" s="1165"/>
      <c r="AA34" s="1165"/>
      <c r="AB34" s="1165"/>
      <c r="AC34" s="1165"/>
      <c r="AD34" s="1166"/>
      <c r="AE34" s="1163"/>
      <c r="AF34" s="1163"/>
      <c r="AG34" s="1163"/>
      <c r="AH34" s="1163"/>
      <c r="AI34" s="1163"/>
      <c r="AJ34" s="1163"/>
      <c r="AK34" s="1163"/>
      <c r="AL34" s="1163"/>
      <c r="AM34" s="1163"/>
      <c r="AN34" s="1177"/>
    </row>
    <row r="35" spans="1:40" ht="14.25" customHeight="1" thickBot="1" x14ac:dyDescent="0.25">
      <c r="A35" s="1178">
        <v>14</v>
      </c>
      <c r="B35" s="244"/>
      <c r="C35" s="1160"/>
      <c r="D35" s="1163"/>
      <c r="E35" s="1163"/>
      <c r="F35" s="1163"/>
      <c r="G35" s="1163"/>
      <c r="H35" s="1163"/>
      <c r="I35" s="1163"/>
      <c r="J35" s="1163"/>
      <c r="K35" s="1163"/>
      <c r="L35" s="1206"/>
      <c r="M35" s="649"/>
      <c r="N35" s="649"/>
      <c r="O35" s="649"/>
      <c r="P35" s="649"/>
      <c r="Q35" s="649"/>
      <c r="R35" s="649"/>
      <c r="S35" s="649"/>
      <c r="T35" s="649"/>
      <c r="U35" s="649"/>
      <c r="V35" s="649"/>
      <c r="W35" s="1207"/>
      <c r="X35" s="1208"/>
      <c r="Y35" s="1165"/>
      <c r="Z35" s="1165"/>
      <c r="AA35" s="1165"/>
      <c r="AB35" s="1165"/>
      <c r="AC35" s="1165"/>
      <c r="AD35" s="1166"/>
      <c r="AE35" s="1163"/>
      <c r="AF35" s="1163"/>
      <c r="AG35" s="1163"/>
      <c r="AH35" s="1163"/>
      <c r="AI35" s="1163"/>
      <c r="AJ35" s="1163"/>
      <c r="AK35" s="1163"/>
      <c r="AL35" s="1163"/>
      <c r="AM35" s="1163"/>
      <c r="AN35" s="1177"/>
    </row>
    <row r="36" spans="1:40" ht="14.25" customHeight="1" thickBot="1" x14ac:dyDescent="0.25">
      <c r="A36" s="1178">
        <v>15</v>
      </c>
      <c r="B36" s="244"/>
      <c r="C36" s="1160"/>
      <c r="D36" s="1163"/>
      <c r="E36" s="1163"/>
      <c r="F36" s="1163"/>
      <c r="G36" s="1163"/>
      <c r="H36" s="1163"/>
      <c r="I36" s="1163"/>
      <c r="J36" s="1163"/>
      <c r="K36" s="1163"/>
      <c r="L36" s="1206"/>
      <c r="M36" s="649"/>
      <c r="N36" s="649"/>
      <c r="O36" s="649"/>
      <c r="P36" s="649"/>
      <c r="Q36" s="649"/>
      <c r="R36" s="649"/>
      <c r="S36" s="649"/>
      <c r="T36" s="649"/>
      <c r="U36" s="649"/>
      <c r="V36" s="649"/>
      <c r="W36" s="1207"/>
      <c r="X36" s="1208"/>
      <c r="Y36" s="1165"/>
      <c r="Z36" s="1165"/>
      <c r="AA36" s="1165"/>
      <c r="AB36" s="1165"/>
      <c r="AC36" s="1165"/>
      <c r="AD36" s="1166"/>
      <c r="AE36" s="1163"/>
      <c r="AF36" s="1163"/>
      <c r="AG36" s="1163"/>
      <c r="AH36" s="1163"/>
      <c r="AI36" s="1163"/>
      <c r="AJ36" s="1163"/>
      <c r="AK36" s="1163"/>
      <c r="AL36" s="1163"/>
      <c r="AM36" s="1163"/>
      <c r="AN36" s="1177"/>
    </row>
    <row r="37" spans="1:40" ht="14.25" customHeight="1" thickBot="1" x14ac:dyDescent="0.25">
      <c r="A37" s="1178">
        <v>16</v>
      </c>
      <c r="B37" s="244"/>
      <c r="C37" s="1160"/>
      <c r="D37" s="1163"/>
      <c r="E37" s="1163"/>
      <c r="F37" s="1163"/>
      <c r="G37" s="1163"/>
      <c r="H37" s="1163"/>
      <c r="I37" s="1163"/>
      <c r="J37" s="1163"/>
      <c r="K37" s="1163"/>
      <c r="L37" s="1206"/>
      <c r="M37" s="649"/>
      <c r="N37" s="649"/>
      <c r="O37" s="649"/>
      <c r="P37" s="649"/>
      <c r="Q37" s="649"/>
      <c r="R37" s="649"/>
      <c r="S37" s="649"/>
      <c r="T37" s="649"/>
      <c r="U37" s="649"/>
      <c r="V37" s="649"/>
      <c r="W37" s="1207"/>
      <c r="X37" s="1208"/>
      <c r="Y37" s="1165"/>
      <c r="Z37" s="1165"/>
      <c r="AA37" s="1165"/>
      <c r="AB37" s="1165"/>
      <c r="AC37" s="1165"/>
      <c r="AD37" s="1166"/>
      <c r="AE37" s="1163"/>
      <c r="AF37" s="1163"/>
      <c r="AG37" s="1163"/>
      <c r="AH37" s="1163"/>
      <c r="AI37" s="1163"/>
      <c r="AJ37" s="1163"/>
      <c r="AK37" s="1163"/>
      <c r="AL37" s="1163"/>
      <c r="AM37" s="1163"/>
      <c r="AN37" s="1177"/>
    </row>
    <row r="38" spans="1:40" ht="14.25" customHeight="1" thickBot="1" x14ac:dyDescent="0.25">
      <c r="A38" s="1178">
        <v>17</v>
      </c>
      <c r="B38" s="244"/>
      <c r="C38" s="1160"/>
      <c r="D38" s="1163"/>
      <c r="E38" s="1163"/>
      <c r="F38" s="1163"/>
      <c r="G38" s="1163"/>
      <c r="H38" s="1163"/>
      <c r="I38" s="1163"/>
      <c r="J38" s="1163"/>
      <c r="K38" s="1163"/>
      <c r="L38" s="1206"/>
      <c r="M38" s="649"/>
      <c r="N38" s="649"/>
      <c r="O38" s="649"/>
      <c r="P38" s="649"/>
      <c r="Q38" s="649"/>
      <c r="R38" s="649"/>
      <c r="S38" s="649"/>
      <c r="T38" s="649"/>
      <c r="U38" s="649"/>
      <c r="V38" s="649"/>
      <c r="W38" s="1207"/>
      <c r="X38" s="1208"/>
      <c r="Y38" s="1165"/>
      <c r="Z38" s="1165"/>
      <c r="AA38" s="1165"/>
      <c r="AB38" s="1165"/>
      <c r="AC38" s="1165"/>
      <c r="AD38" s="1166"/>
      <c r="AE38" s="1163"/>
      <c r="AF38" s="1163"/>
      <c r="AG38" s="1163"/>
      <c r="AH38" s="1163"/>
      <c r="AI38" s="1163"/>
      <c r="AJ38" s="1163"/>
      <c r="AK38" s="1163"/>
      <c r="AL38" s="1163"/>
      <c r="AM38" s="1163"/>
      <c r="AN38" s="1177"/>
    </row>
    <row r="39" spans="1:40" ht="14.25" customHeight="1" thickBot="1" x14ac:dyDescent="0.25">
      <c r="A39" s="1178">
        <v>18</v>
      </c>
      <c r="B39" s="244"/>
      <c r="C39" s="1160"/>
      <c r="D39" s="1206"/>
      <c r="E39" s="649"/>
      <c r="F39" s="649"/>
      <c r="G39" s="649"/>
      <c r="H39" s="649"/>
      <c r="I39" s="649"/>
      <c r="J39" s="649"/>
      <c r="K39" s="650"/>
      <c r="L39" s="1206"/>
      <c r="M39" s="649"/>
      <c r="N39" s="649"/>
      <c r="O39" s="649"/>
      <c r="P39" s="649"/>
      <c r="Q39" s="649"/>
      <c r="R39" s="649"/>
      <c r="S39" s="649"/>
      <c r="T39" s="649"/>
      <c r="U39" s="649"/>
      <c r="V39" s="649"/>
      <c r="W39" s="1207"/>
      <c r="X39" s="1209"/>
      <c r="Y39" s="1210"/>
      <c r="Z39" s="1211"/>
      <c r="AA39" s="1212"/>
      <c r="AB39" s="649"/>
      <c r="AC39" s="649"/>
      <c r="AD39" s="650"/>
      <c r="AE39" s="1206"/>
      <c r="AF39" s="649"/>
      <c r="AG39" s="649"/>
      <c r="AH39" s="649"/>
      <c r="AI39" s="649"/>
      <c r="AJ39" s="649"/>
      <c r="AK39" s="649"/>
      <c r="AL39" s="649"/>
      <c r="AM39" s="649"/>
      <c r="AN39" s="651"/>
    </row>
    <row r="40" spans="1:40" ht="15.75" thickTop="1" thickBot="1" x14ac:dyDescent="0.25">
      <c r="A40" s="886" t="str">
        <f>Sprachen!L84</f>
        <v>Confirmation of organization</v>
      </c>
      <c r="B40" s="887"/>
      <c r="C40" s="887"/>
      <c r="D40" s="887"/>
      <c r="E40" s="887"/>
      <c r="F40" s="887"/>
      <c r="G40" s="887"/>
      <c r="H40" s="887"/>
      <c r="I40" s="887"/>
      <c r="J40" s="887"/>
      <c r="K40" s="887"/>
      <c r="L40" s="887"/>
      <c r="M40" s="887"/>
      <c r="N40" s="887"/>
      <c r="O40" s="887"/>
      <c r="P40" s="887"/>
      <c r="Q40" s="887"/>
      <c r="R40" s="887"/>
      <c r="S40" s="887"/>
      <c r="T40" s="887"/>
      <c r="U40" s="887"/>
      <c r="V40" s="887"/>
      <c r="W40" s="887"/>
      <c r="X40" s="887"/>
      <c r="Y40" s="887"/>
      <c r="Z40" s="887"/>
      <c r="AA40" s="887"/>
      <c r="AB40" s="887"/>
      <c r="AC40" s="887"/>
      <c r="AD40" s="887"/>
      <c r="AE40" s="887"/>
      <c r="AF40" s="887"/>
      <c r="AG40" s="887"/>
      <c r="AH40" s="887"/>
      <c r="AI40" s="887"/>
      <c r="AJ40" s="887"/>
      <c r="AK40" s="887"/>
      <c r="AL40" s="887"/>
      <c r="AM40" s="887"/>
      <c r="AN40" s="888"/>
    </row>
    <row r="41" spans="1:40" x14ac:dyDescent="0.2">
      <c r="A41" s="793" t="str">
        <f>Sprachen!L234</f>
        <v>Name</v>
      </c>
      <c r="B41" s="889"/>
      <c r="C41" s="794"/>
      <c r="D41" s="794"/>
      <c r="E41" s="794"/>
      <c r="F41" s="794"/>
      <c r="G41" s="794"/>
      <c r="H41" s="795"/>
      <c r="I41" s="697" t="str">
        <f>IF('Anlage 3 Selbstb. Produkt'!I28&lt;&gt;"",'Anlage 3 Selbstb. Produkt'!I28,"")</f>
        <v/>
      </c>
      <c r="J41" s="698"/>
      <c r="K41" s="698"/>
      <c r="L41" s="698"/>
      <c r="M41" s="698"/>
      <c r="N41" s="698"/>
      <c r="O41" s="698"/>
      <c r="P41" s="698"/>
      <c r="Q41" s="698"/>
      <c r="R41" s="698"/>
      <c r="S41" s="698"/>
      <c r="T41" s="698"/>
      <c r="U41" s="699"/>
      <c r="V41" s="890" t="str">
        <f>Sprachen!L61</f>
        <v>Remark</v>
      </c>
      <c r="W41" s="788"/>
      <c r="X41" s="788"/>
      <c r="Y41" s="788"/>
      <c r="Z41" s="789"/>
      <c r="AA41" s="336"/>
      <c r="AB41" s="336"/>
      <c r="AC41" s="336"/>
      <c r="AD41" s="336"/>
      <c r="AE41" s="336"/>
      <c r="AF41" s="336"/>
      <c r="AG41" s="336"/>
      <c r="AH41" s="336"/>
      <c r="AI41" s="336"/>
      <c r="AJ41" s="336"/>
      <c r="AK41" s="336"/>
      <c r="AL41" s="336"/>
      <c r="AM41" s="336"/>
      <c r="AN41" s="337"/>
    </row>
    <row r="42" spans="1:40" x14ac:dyDescent="0.2">
      <c r="A42" s="750" t="str">
        <f>Sprachen!L20</f>
        <v>Department</v>
      </c>
      <c r="B42" s="874"/>
      <c r="C42" s="751"/>
      <c r="D42" s="751"/>
      <c r="E42" s="751"/>
      <c r="F42" s="751"/>
      <c r="G42" s="751"/>
      <c r="H42" s="752"/>
      <c r="I42" s="274" t="str">
        <f>IF('Anlage 3 Selbstb. Produkt'!I29&lt;&gt;"",'Anlage 3 Selbstb. Produkt'!I29,"")</f>
        <v/>
      </c>
      <c r="J42" s="275"/>
      <c r="K42" s="275"/>
      <c r="L42" s="275"/>
      <c r="M42" s="275"/>
      <c r="N42" s="275"/>
      <c r="O42" s="275"/>
      <c r="P42" s="275"/>
      <c r="Q42" s="275"/>
      <c r="R42" s="275"/>
      <c r="S42" s="275"/>
      <c r="T42" s="275"/>
      <c r="U42" s="277"/>
      <c r="V42" s="891"/>
      <c r="W42" s="745"/>
      <c r="X42" s="745"/>
      <c r="Y42" s="745"/>
      <c r="Z42" s="746"/>
      <c r="AA42" s="339"/>
      <c r="AB42" s="339"/>
      <c r="AC42" s="339"/>
      <c r="AD42" s="339"/>
      <c r="AE42" s="339"/>
      <c r="AF42" s="339"/>
      <c r="AG42" s="339"/>
      <c r="AH42" s="339"/>
      <c r="AI42" s="339"/>
      <c r="AJ42" s="339"/>
      <c r="AK42" s="339"/>
      <c r="AL42" s="339"/>
      <c r="AM42" s="339"/>
      <c r="AN42" s="340"/>
    </row>
    <row r="43" spans="1:40" x14ac:dyDescent="0.2">
      <c r="A43" s="750" t="str">
        <f>Sprachen!L343</f>
        <v>Telephone</v>
      </c>
      <c r="B43" s="874"/>
      <c r="C43" s="751"/>
      <c r="D43" s="751"/>
      <c r="E43" s="751"/>
      <c r="F43" s="751"/>
      <c r="G43" s="751"/>
      <c r="H43" s="752"/>
      <c r="I43" s="274" t="str">
        <f>IF('Anlage 3 Selbstb. Produkt'!I30&lt;&gt;"",'Anlage 3 Selbstb. Produkt'!I30,"")</f>
        <v/>
      </c>
      <c r="J43" s="275"/>
      <c r="K43" s="275"/>
      <c r="L43" s="275"/>
      <c r="M43" s="275"/>
      <c r="N43" s="275"/>
      <c r="O43" s="275"/>
      <c r="P43" s="275"/>
      <c r="Q43" s="275"/>
      <c r="R43" s="275"/>
      <c r="S43" s="275"/>
      <c r="T43" s="275"/>
      <c r="U43" s="277"/>
      <c r="V43" s="891"/>
      <c r="W43" s="745"/>
      <c r="X43" s="745"/>
      <c r="Y43" s="745"/>
      <c r="Z43" s="746"/>
      <c r="AA43" s="339"/>
      <c r="AB43" s="339"/>
      <c r="AC43" s="339"/>
      <c r="AD43" s="339"/>
      <c r="AE43" s="339"/>
      <c r="AF43" s="339"/>
      <c r="AG43" s="339"/>
      <c r="AH43" s="339"/>
      <c r="AI43" s="339"/>
      <c r="AJ43" s="339"/>
      <c r="AK43" s="339"/>
      <c r="AL43" s="339"/>
      <c r="AM43" s="339"/>
      <c r="AN43" s="340"/>
    </row>
    <row r="44" spans="1:40" x14ac:dyDescent="0.2">
      <c r="A44" s="750" t="str">
        <f>Sprachen!L119</f>
        <v>E-mail/Fax</v>
      </c>
      <c r="B44" s="874"/>
      <c r="C44" s="751"/>
      <c r="D44" s="751"/>
      <c r="E44" s="751"/>
      <c r="F44" s="751"/>
      <c r="G44" s="751"/>
      <c r="H44" s="752"/>
      <c r="I44" s="274" t="str">
        <f>IF('Anlage 3 Selbstb. Produkt'!I31&lt;&gt;"",'Anlage 3 Selbstb. Produkt'!I31,"")</f>
        <v/>
      </c>
      <c r="J44" s="275"/>
      <c r="K44" s="275"/>
      <c r="L44" s="275"/>
      <c r="M44" s="275"/>
      <c r="N44" s="275"/>
      <c r="O44" s="275"/>
      <c r="P44" s="275"/>
      <c r="Q44" s="275"/>
      <c r="R44" s="275"/>
      <c r="S44" s="275"/>
      <c r="T44" s="275"/>
      <c r="U44" s="277"/>
      <c r="V44" s="891"/>
      <c r="W44" s="745"/>
      <c r="X44" s="745"/>
      <c r="Y44" s="745"/>
      <c r="Z44" s="746"/>
      <c r="AA44" s="250"/>
      <c r="AB44" s="250"/>
      <c r="AC44" s="250"/>
      <c r="AD44" s="250"/>
      <c r="AE44" s="250"/>
      <c r="AF44" s="250"/>
      <c r="AG44" s="250"/>
      <c r="AH44" s="250"/>
      <c r="AI44" s="250"/>
      <c r="AJ44" s="250"/>
      <c r="AK44" s="250"/>
      <c r="AL44" s="250"/>
      <c r="AM44" s="250"/>
      <c r="AN44" s="257"/>
    </row>
    <row r="45" spans="1:40" ht="30" customHeight="1" thickBot="1" x14ac:dyDescent="0.25">
      <c r="A45" s="875" t="str">
        <f>Sprachen!L91</f>
        <v>Date</v>
      </c>
      <c r="B45" s="876"/>
      <c r="C45" s="877"/>
      <c r="D45" s="877"/>
      <c r="E45" s="877"/>
      <c r="F45" s="877"/>
      <c r="G45" s="877"/>
      <c r="H45" s="878"/>
      <c r="I45" s="683" t="str">
        <f>IF('Anlage 3 Selbstb. Produkt'!I32&lt;&gt;"",'Anlage 3 Selbstb. Produkt'!I32,"")</f>
        <v/>
      </c>
      <c r="J45" s="710"/>
      <c r="K45" s="710"/>
      <c r="L45" s="710"/>
      <c r="M45" s="710"/>
      <c r="N45" s="710"/>
      <c r="O45" s="710"/>
      <c r="P45" s="710"/>
      <c r="Q45" s="710"/>
      <c r="R45" s="710"/>
      <c r="S45" s="710"/>
      <c r="T45" s="710"/>
      <c r="U45" s="711"/>
      <c r="V45" s="879" t="str">
        <f>Sprachen!L348</f>
        <v>Signature</v>
      </c>
      <c r="W45" s="806"/>
      <c r="X45" s="806"/>
      <c r="Y45" s="806"/>
      <c r="Z45" s="807"/>
      <c r="AA45" s="670"/>
      <c r="AB45" s="670"/>
      <c r="AC45" s="670"/>
      <c r="AD45" s="670"/>
      <c r="AE45" s="670"/>
      <c r="AF45" s="670"/>
      <c r="AG45" s="670"/>
      <c r="AH45" s="670"/>
      <c r="AI45" s="670"/>
      <c r="AJ45" s="670"/>
      <c r="AK45" s="670"/>
      <c r="AL45" s="670"/>
      <c r="AM45" s="670"/>
      <c r="AN45" s="671"/>
    </row>
    <row r="46" spans="1:40" ht="15" thickTop="1" x14ac:dyDescent="0.2"/>
  </sheetData>
  <mergeCells count="244">
    <mergeCell ref="I44:U44"/>
    <mergeCell ref="A45:H45"/>
    <mergeCell ref="I45:U45"/>
    <mergeCell ref="V45:Z45"/>
    <mergeCell ref="AA45:AN45"/>
    <mergeCell ref="A40:AN40"/>
    <mergeCell ref="A41:H41"/>
    <mergeCell ref="I41:U41"/>
    <mergeCell ref="V41:Z44"/>
    <mergeCell ref="AA41:AN44"/>
    <mergeCell ref="A42:H42"/>
    <mergeCell ref="I42:U42"/>
    <mergeCell ref="A43:H43"/>
    <mergeCell ref="I43:U43"/>
    <mergeCell ref="A44:H44"/>
    <mergeCell ref="A39:C39"/>
    <mergeCell ref="D39:K39"/>
    <mergeCell ref="L39:W39"/>
    <mergeCell ref="X39:Z39"/>
    <mergeCell ref="AA39:AD39"/>
    <mergeCell ref="AE39:AN39"/>
    <mergeCell ref="A38:C38"/>
    <mergeCell ref="D38:K38"/>
    <mergeCell ref="L38:W38"/>
    <mergeCell ref="X38:Z38"/>
    <mergeCell ref="AA38:AD38"/>
    <mergeCell ref="AE38:AN38"/>
    <mergeCell ref="A37:C37"/>
    <mergeCell ref="D37:K37"/>
    <mergeCell ref="L37:W37"/>
    <mergeCell ref="X37:Z37"/>
    <mergeCell ref="AA37:AD37"/>
    <mergeCell ref="AE37:AN37"/>
    <mergeCell ref="A36:C36"/>
    <mergeCell ref="D36:K36"/>
    <mergeCell ref="L36:W36"/>
    <mergeCell ref="X36:Z36"/>
    <mergeCell ref="AA36:AD36"/>
    <mergeCell ref="AE36:AN36"/>
    <mergeCell ref="A35:C35"/>
    <mergeCell ref="D35:K35"/>
    <mergeCell ref="L35:W35"/>
    <mergeCell ref="X35:Z35"/>
    <mergeCell ref="AA35:AD35"/>
    <mergeCell ref="AE35:AN35"/>
    <mergeCell ref="A34:C34"/>
    <mergeCell ref="D34:K34"/>
    <mergeCell ref="L34:W34"/>
    <mergeCell ref="X34:Z34"/>
    <mergeCell ref="AA34:AD34"/>
    <mergeCell ref="AE34:AN34"/>
    <mergeCell ref="A33:C33"/>
    <mergeCell ref="D33:K33"/>
    <mergeCell ref="L33:W33"/>
    <mergeCell ref="X33:Z33"/>
    <mergeCell ref="AA33:AD33"/>
    <mergeCell ref="AE33:AN33"/>
    <mergeCell ref="A32:C32"/>
    <mergeCell ref="D32:K32"/>
    <mergeCell ref="L32:W32"/>
    <mergeCell ref="X32:Z32"/>
    <mergeCell ref="AA32:AD32"/>
    <mergeCell ref="AE32:AN32"/>
    <mergeCell ref="A31:C31"/>
    <mergeCell ref="D31:K31"/>
    <mergeCell ref="L31:W31"/>
    <mergeCell ref="X31:Z31"/>
    <mergeCell ref="AA31:AD31"/>
    <mergeCell ref="AE31:AN31"/>
    <mergeCell ref="A30:C30"/>
    <mergeCell ref="D30:K30"/>
    <mergeCell ref="L30:W30"/>
    <mergeCell ref="X30:Z30"/>
    <mergeCell ref="AA30:AD30"/>
    <mergeCell ref="AE30:AN30"/>
    <mergeCell ref="A29:C29"/>
    <mergeCell ref="D29:K29"/>
    <mergeCell ref="L29:W29"/>
    <mergeCell ref="X29:Z29"/>
    <mergeCell ref="AA29:AD29"/>
    <mergeCell ref="AE29:AN29"/>
    <mergeCell ref="A28:C28"/>
    <mergeCell ref="D28:K28"/>
    <mergeCell ref="L28:W28"/>
    <mergeCell ref="X28:Z28"/>
    <mergeCell ref="AA28:AD28"/>
    <mergeCell ref="AE28:AN28"/>
    <mergeCell ref="A27:C27"/>
    <mergeCell ref="D27:K27"/>
    <mergeCell ref="L27:W27"/>
    <mergeCell ref="X27:Z27"/>
    <mergeCell ref="AA27:AD27"/>
    <mergeCell ref="AE27:AN27"/>
    <mergeCell ref="A26:C26"/>
    <mergeCell ref="D26:K26"/>
    <mergeCell ref="L26:W26"/>
    <mergeCell ref="X26:Z26"/>
    <mergeCell ref="AA26:AD26"/>
    <mergeCell ref="AE26:AN26"/>
    <mergeCell ref="A25:C25"/>
    <mergeCell ref="D25:K25"/>
    <mergeCell ref="L25:W25"/>
    <mergeCell ref="X25:Z25"/>
    <mergeCell ref="AA25:AD25"/>
    <mergeCell ref="AE25:AN25"/>
    <mergeCell ref="A24:C24"/>
    <mergeCell ref="D24:K24"/>
    <mergeCell ref="L24:W24"/>
    <mergeCell ref="X24:Z24"/>
    <mergeCell ref="AA24:AD24"/>
    <mergeCell ref="AE24:AN24"/>
    <mergeCell ref="A23:C23"/>
    <mergeCell ref="D23:K23"/>
    <mergeCell ref="L23:W23"/>
    <mergeCell ref="X23:Z23"/>
    <mergeCell ref="AA23:AD23"/>
    <mergeCell ref="AE23:AN23"/>
    <mergeCell ref="A22:C22"/>
    <mergeCell ref="D22:K22"/>
    <mergeCell ref="L22:W22"/>
    <mergeCell ref="X22:Z22"/>
    <mergeCell ref="AA22:AD22"/>
    <mergeCell ref="AE22:AN22"/>
    <mergeCell ref="AB19:AC19"/>
    <mergeCell ref="AD19:AE19"/>
    <mergeCell ref="AF19:AN19"/>
    <mergeCell ref="A20:C21"/>
    <mergeCell ref="D20:K21"/>
    <mergeCell ref="L20:AD20"/>
    <mergeCell ref="AE20:AN21"/>
    <mergeCell ref="L21:W21"/>
    <mergeCell ref="X21:Z21"/>
    <mergeCell ref="AA21:AD21"/>
    <mergeCell ref="A19:C19"/>
    <mergeCell ref="D19:E19"/>
    <mergeCell ref="F19:N19"/>
    <mergeCell ref="O19:P19"/>
    <mergeCell ref="Q19:R19"/>
    <mergeCell ref="S19:AA19"/>
    <mergeCell ref="A18:C18"/>
    <mergeCell ref="D18:E18"/>
    <mergeCell ref="F18:N18"/>
    <mergeCell ref="O18:P18"/>
    <mergeCell ref="Q18:R18"/>
    <mergeCell ref="S18:AA18"/>
    <mergeCell ref="AB18:AC18"/>
    <mergeCell ref="AD18:AE18"/>
    <mergeCell ref="AF18:AN18"/>
    <mergeCell ref="A17:C17"/>
    <mergeCell ref="D17:E17"/>
    <mergeCell ref="F17:N17"/>
    <mergeCell ref="O17:P17"/>
    <mergeCell ref="Q17:R17"/>
    <mergeCell ref="S17:AA17"/>
    <mergeCell ref="AB17:AC17"/>
    <mergeCell ref="AD17:AE17"/>
    <mergeCell ref="AF17:AN17"/>
    <mergeCell ref="A16:C16"/>
    <mergeCell ref="D16:E16"/>
    <mergeCell ref="F16:N16"/>
    <mergeCell ref="O16:P16"/>
    <mergeCell ref="Q16:R16"/>
    <mergeCell ref="S16:AA16"/>
    <mergeCell ref="AB16:AC16"/>
    <mergeCell ref="AD16:AE16"/>
    <mergeCell ref="AF16:AN16"/>
    <mergeCell ref="AB14:AC14"/>
    <mergeCell ref="AD14:AE14"/>
    <mergeCell ref="AF14:AN14"/>
    <mergeCell ref="A15:C15"/>
    <mergeCell ref="D15:E15"/>
    <mergeCell ref="F15:N15"/>
    <mergeCell ref="O15:P15"/>
    <mergeCell ref="Q15:R15"/>
    <mergeCell ref="S15:AA15"/>
    <mergeCell ref="AB15:AC15"/>
    <mergeCell ref="AD15:AE15"/>
    <mergeCell ref="AF15:AN15"/>
    <mergeCell ref="A13:N13"/>
    <mergeCell ref="A14:C14"/>
    <mergeCell ref="D14:E14"/>
    <mergeCell ref="F14:N14"/>
    <mergeCell ref="O14:P14"/>
    <mergeCell ref="Q14:R14"/>
    <mergeCell ref="A12:G12"/>
    <mergeCell ref="H12:N12"/>
    <mergeCell ref="O12:U12"/>
    <mergeCell ref="S14:AA14"/>
    <mergeCell ref="V12:AA12"/>
    <mergeCell ref="AB12:AH12"/>
    <mergeCell ref="AI12:AN12"/>
    <mergeCell ref="A11:G11"/>
    <mergeCell ref="H11:N11"/>
    <mergeCell ref="O11:U11"/>
    <mergeCell ref="V11:AA11"/>
    <mergeCell ref="AB11:AH11"/>
    <mergeCell ref="AI11:AN11"/>
    <mergeCell ref="A10:G10"/>
    <mergeCell ref="H10:N10"/>
    <mergeCell ref="O10:U10"/>
    <mergeCell ref="V10:AA10"/>
    <mergeCell ref="AB10:AH10"/>
    <mergeCell ref="AI10:AN10"/>
    <mergeCell ref="A9:G9"/>
    <mergeCell ref="H9:N9"/>
    <mergeCell ref="O9:U9"/>
    <mergeCell ref="V9:AA9"/>
    <mergeCell ref="AB9:AH9"/>
    <mergeCell ref="AI9:AN9"/>
    <mergeCell ref="A8:G8"/>
    <mergeCell ref="H8:N8"/>
    <mergeCell ref="O8:U8"/>
    <mergeCell ref="V8:AA8"/>
    <mergeCell ref="AB8:AH8"/>
    <mergeCell ref="AI8:AN8"/>
    <mergeCell ref="A7:G7"/>
    <mergeCell ref="H7:N7"/>
    <mergeCell ref="O7:U7"/>
    <mergeCell ref="V7:AA7"/>
    <mergeCell ref="AB7:AH7"/>
    <mergeCell ref="AI7:AN7"/>
    <mergeCell ref="A5:G5"/>
    <mergeCell ref="H5:N5"/>
    <mergeCell ref="O5:U5"/>
    <mergeCell ref="V5:AA5"/>
    <mergeCell ref="AB5:AH6"/>
    <mergeCell ref="A6:G6"/>
    <mergeCell ref="H6:N6"/>
    <mergeCell ref="O6:U6"/>
    <mergeCell ref="V6:AA6"/>
    <mergeCell ref="AI5:AN6"/>
    <mergeCell ref="A1:AN1"/>
    <mergeCell ref="AL2:AN2"/>
    <mergeCell ref="N3:T3"/>
    <mergeCell ref="U3:AN3"/>
    <mergeCell ref="A4:N4"/>
    <mergeCell ref="O4:AA4"/>
    <mergeCell ref="AB4:AN4"/>
    <mergeCell ref="A2:M3"/>
    <mergeCell ref="N2:T2"/>
    <mergeCell ref="U2:AB2"/>
    <mergeCell ref="AC2:AE2"/>
    <mergeCell ref="AF2:AH2"/>
    <mergeCell ref="AI2:AK2"/>
  </mergeCells>
  <conditionalFormatting sqref="A14:C19">
    <cfRule type="expression" dxfId="195" priority="89">
      <formula>A14="X"</formula>
    </cfRule>
    <cfRule type="expression" dxfId="194" priority="90">
      <formula>A14=""</formula>
    </cfRule>
  </conditionalFormatting>
  <conditionalFormatting sqref="D22:L39 X22:AA39">
    <cfRule type="expression" dxfId="193" priority="7">
      <formula>D22&lt;&gt;""</formula>
    </cfRule>
    <cfRule type="expression" dxfId="192" priority="8">
      <formula>D22=""</formula>
    </cfRule>
  </conditionalFormatting>
  <conditionalFormatting sqref="H5:N12">
    <cfRule type="expression" dxfId="191" priority="1">
      <formula>$H5&lt;&gt;""</formula>
    </cfRule>
    <cfRule type="expression" dxfId="190" priority="2">
      <formula>$H5=""</formula>
    </cfRule>
  </conditionalFormatting>
  <conditionalFormatting sqref="I41:I45">
    <cfRule type="expression" dxfId="189" priority="82">
      <formula>$I41=""</formula>
    </cfRule>
    <cfRule type="expression" dxfId="188" priority="81">
      <formula>$I41&lt;&gt;""</formula>
    </cfRule>
  </conditionalFormatting>
  <conditionalFormatting sqref="O14:P19">
    <cfRule type="expression" dxfId="187" priority="87">
      <formula>O14="X"</formula>
    </cfRule>
    <cfRule type="expression" dxfId="186" priority="88">
      <formula>O14=""</formula>
    </cfRule>
  </conditionalFormatting>
  <conditionalFormatting sqref="U2:AB2">
    <cfRule type="expression" dxfId="185" priority="3">
      <formula>$U$2&lt;&gt;""</formula>
    </cfRule>
    <cfRule type="expression" dxfId="184" priority="4">
      <formula>$U$2=""</formula>
    </cfRule>
  </conditionalFormatting>
  <conditionalFormatting sqref="U3:AN3">
    <cfRule type="expression" dxfId="183" priority="48">
      <formula>$U$3=""</formula>
    </cfRule>
    <cfRule type="expression" dxfId="182" priority="47">
      <formula>$U$3&lt;&gt;""</formula>
    </cfRule>
  </conditionalFormatting>
  <conditionalFormatting sqref="V5:AA12">
    <cfRule type="expression" dxfId="181" priority="33">
      <formula>$V5&lt;&gt;""</formula>
    </cfRule>
    <cfRule type="expression" dxfId="180" priority="34">
      <formula>$V5=""</formula>
    </cfRule>
  </conditionalFormatting>
  <conditionalFormatting sqref="AA41:AA45">
    <cfRule type="expression" dxfId="179" priority="84">
      <formula>$AA41=""</formula>
    </cfRule>
    <cfRule type="expression" dxfId="178" priority="83">
      <formula>$AA41&lt;&gt;""</formula>
    </cfRule>
  </conditionalFormatting>
  <conditionalFormatting sqref="AB14:AC19">
    <cfRule type="expression" dxfId="177" priority="85">
      <formula>AB14="X"</formula>
    </cfRule>
    <cfRule type="expression" dxfId="176" priority="86">
      <formula>AB14=""</formula>
    </cfRule>
  </conditionalFormatting>
  <conditionalFormatting sqref="AE22:AN39">
    <cfRule type="expression" dxfId="175" priority="9">
      <formula>AE22&lt;&gt;""</formula>
    </cfRule>
    <cfRule type="expression" dxfId="174" priority="10">
      <formula>AE22=""</formula>
    </cfRule>
  </conditionalFormatting>
  <conditionalFormatting sqref="AF2:AH2">
    <cfRule type="expression" dxfId="173" priority="94">
      <formula>$AF2=""</formula>
    </cfRule>
    <cfRule type="expression" dxfId="172" priority="93">
      <formula>$AF2&lt;&gt;""</formula>
    </cfRule>
  </conditionalFormatting>
  <conditionalFormatting sqref="AI5">
    <cfRule type="expression" dxfId="171" priority="5">
      <formula>$AI5&lt;&gt;""</formula>
    </cfRule>
    <cfRule type="expression" dxfId="170" priority="6">
      <formula>$AI5=""</formula>
    </cfRule>
  </conditionalFormatting>
  <conditionalFormatting sqref="AI7">
    <cfRule type="expression" dxfId="169" priority="32">
      <formula>$AI7=""</formula>
    </cfRule>
    <cfRule type="expression" dxfId="168" priority="31">
      <formula>$AI7&lt;&gt;""</formula>
    </cfRule>
  </conditionalFormatting>
  <conditionalFormatting sqref="AI9 AI10:AN12">
    <cfRule type="expression" dxfId="167" priority="45">
      <formula>$AI9&lt;&gt;""</formula>
    </cfRule>
    <cfRule type="expression" dxfId="166" priority="46">
      <formula>$AI9=""</formula>
    </cfRule>
  </conditionalFormatting>
  <conditionalFormatting sqref="AI8:AN8">
    <cfRule type="expression" dxfId="165" priority="36">
      <formula>$AI8=""</formula>
    </cfRule>
    <cfRule type="expression" dxfId="164" priority="35">
      <formula>$AI8&lt;&gt;""</formula>
    </cfRule>
  </conditionalFormatting>
  <conditionalFormatting sqref="AL2:AN2">
    <cfRule type="expression" dxfId="163" priority="91">
      <formula>$AL2&lt;&gt;""</formula>
    </cfRule>
    <cfRule type="expression" dxfId="162" priority="92">
      <formula>$AL2=""</formula>
    </cfRule>
  </conditionalFormatting>
  <printOptions horizontalCentered="1"/>
  <pageMargins left="0.59055118110236204" right="0.39370078740157499" top="1.1023622047244099" bottom="0.55118110236220497" header="0.11811023622047198" footer="0.11811023622047198"/>
  <pageSetup paperSize="9" scale="94" fitToWidth="0" orientation="portrait" r:id="rId1"/>
  <headerFooter scaleWithDoc="0">
    <oddHeader>&amp;L&amp;"-,Fett"&amp;16&amp;K000000Formsheet&amp;"-,Standard"&amp;11&amp;K000000
&amp;"-,Fett"&amp;16PPF VDA2 - Requirements/Anforderungen Suppliers&amp;"-,Standard"&amp;11
&amp;"-,Fett"&amp;12FS QM 121&amp;"-,Standard" / Revision 01 / Autor: QAS-Hil&amp;R&amp;6 
 &amp;11
&amp;G</oddHeader>
    <oddFooter>&amp;C&amp;"-,Fett"&amp;K000000öffentlich&amp;"-,Standard"&amp;9&amp;KA6A6A6
© Thomas GmbH. All rights reserved.&amp;R&amp;9&amp;KA6A6A6Seite &amp;P von &amp;N</oddFooter>
  </headerFooter>
  <legacyDrawingHF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700-000000000000}">
          <x14:formula1>
            <xm:f>Sprachen!$L$73:$L$74</xm:f>
          </x14:formula1>
          <xm:sqref>A13:N13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8">
    <tabColor rgb="FFFFFF00"/>
  </sheetPr>
  <dimension ref="A1:AZ87"/>
  <sheetViews>
    <sheetView view="pageLayout" zoomScaleNormal="100" workbookViewId="0">
      <selection activeCell="A2" sqref="A2:M3"/>
    </sheetView>
  </sheetViews>
  <sheetFormatPr baseColWidth="10" defaultRowHeight="14.25" x14ac:dyDescent="0.2"/>
  <cols>
    <col min="1" max="17" width="2" customWidth="1"/>
    <col min="18" max="18" width="2.25" customWidth="1"/>
    <col min="19" max="40" width="2" customWidth="1"/>
    <col min="41" max="44" width="11" hidden="1" customWidth="1"/>
    <col min="45" max="45" width="29.5" hidden="1" customWidth="1"/>
    <col min="46" max="51" width="11" hidden="1" customWidth="1"/>
  </cols>
  <sheetData>
    <row r="1" spans="1:46" ht="24.75" customHeight="1" x14ac:dyDescent="0.2">
      <c r="A1" s="1182" t="s">
        <v>933</v>
      </c>
      <c r="B1" s="1182"/>
      <c r="C1" s="1182"/>
      <c r="D1" s="1182"/>
      <c r="E1" s="1182"/>
      <c r="F1" s="1182"/>
      <c r="G1" s="1182"/>
      <c r="H1" s="1182"/>
      <c r="I1" s="1182"/>
      <c r="J1" s="1182"/>
      <c r="K1" s="1182"/>
      <c r="L1" s="1182"/>
      <c r="M1" s="1182"/>
      <c r="N1" s="1182"/>
      <c r="O1" s="1182"/>
      <c r="P1" s="1182"/>
      <c r="Q1" s="1182"/>
      <c r="R1" s="1182"/>
      <c r="S1" s="1182"/>
      <c r="T1" s="1182"/>
      <c r="U1" s="1182"/>
      <c r="V1" s="1182"/>
      <c r="W1" s="1182"/>
      <c r="X1" s="1182"/>
      <c r="Y1" s="1182"/>
      <c r="Z1" s="1182"/>
      <c r="AA1" s="1182"/>
      <c r="AB1" s="1182"/>
      <c r="AC1" s="1182"/>
      <c r="AD1" s="1182"/>
      <c r="AE1" s="1182"/>
      <c r="AF1" s="1182"/>
      <c r="AG1" s="1182"/>
      <c r="AH1" s="1182"/>
      <c r="AI1" s="1182"/>
      <c r="AJ1" s="1182"/>
      <c r="AK1" s="1182"/>
      <c r="AL1" s="1182"/>
      <c r="AM1" s="1182"/>
      <c r="AN1" s="1182"/>
    </row>
    <row r="2" spans="1:46" ht="21" customHeight="1" x14ac:dyDescent="0.2">
      <c r="A2" s="722" t="str">
        <f>Sprachen!L392</f>
        <v xml:space="preserve">6.1 Cover sheet for PPA software </v>
      </c>
      <c r="B2" s="722"/>
      <c r="C2" s="722"/>
      <c r="D2" s="722"/>
      <c r="E2" s="722"/>
      <c r="F2" s="722"/>
      <c r="G2" s="722"/>
      <c r="H2" s="722"/>
      <c r="I2" s="722"/>
      <c r="J2" s="722"/>
      <c r="K2" s="722"/>
      <c r="L2" s="722"/>
      <c r="M2" s="722"/>
      <c r="N2" s="995" t="str">
        <f>Sprachen!L378</f>
        <v>Report</v>
      </c>
      <c r="O2" s="995"/>
      <c r="P2" s="995"/>
      <c r="Q2" s="995"/>
      <c r="R2" s="995"/>
      <c r="S2" s="995"/>
      <c r="T2" s="995"/>
      <c r="U2" s="996" t="str">
        <f>IF(H5&lt;&gt;"",H5&amp;" / "&amp;H6,"")</f>
        <v/>
      </c>
      <c r="V2" s="996"/>
      <c r="W2" s="996"/>
      <c r="X2" s="996"/>
      <c r="Y2" s="996"/>
      <c r="Z2" s="996"/>
      <c r="AA2" s="996"/>
      <c r="AB2" s="996"/>
      <c r="AC2" s="996"/>
      <c r="AD2" s="996"/>
      <c r="AE2" s="996"/>
      <c r="AF2" s="996"/>
      <c r="AG2" s="996"/>
      <c r="AH2" s="996"/>
      <c r="AI2" s="996"/>
      <c r="AJ2" s="996"/>
      <c r="AK2" s="996"/>
      <c r="AL2" s="996"/>
      <c r="AM2" s="996"/>
      <c r="AN2" s="996"/>
      <c r="AP2" t="s">
        <v>594</v>
      </c>
      <c r="AR2">
        <v>1</v>
      </c>
      <c r="AS2" t="s">
        <v>850</v>
      </c>
      <c r="AT2" t="e">
        <f>IF(#REF!=Sprachen!L4,"X","N")</f>
        <v>#REF!</v>
      </c>
    </row>
    <row r="3" spans="1:46" ht="21" customHeight="1" thickBot="1" x14ac:dyDescent="0.25">
      <c r="A3" s="723"/>
      <c r="B3" s="723"/>
      <c r="C3" s="723"/>
      <c r="D3" s="723"/>
      <c r="E3" s="723"/>
      <c r="F3" s="723"/>
      <c r="G3" s="723"/>
      <c r="H3" s="723"/>
      <c r="I3" s="723"/>
      <c r="J3" s="723"/>
      <c r="K3" s="723"/>
      <c r="L3" s="723"/>
      <c r="M3" s="723"/>
      <c r="N3" s="724" t="str">
        <f>Sprachen!L255</f>
        <v>Organization</v>
      </c>
      <c r="O3" s="724"/>
      <c r="P3" s="724"/>
      <c r="Q3" s="724"/>
      <c r="R3" s="724"/>
      <c r="S3" s="724"/>
      <c r="T3" s="724"/>
      <c r="U3" s="163" t="str">
        <f>IF('Anlage 4 Deckblatt'!U2&lt;&gt;"",'Anlage 4 Deckblatt'!U2,"")</f>
        <v/>
      </c>
      <c r="V3" s="163"/>
      <c r="W3" s="163"/>
      <c r="X3" s="163"/>
      <c r="Y3" s="163"/>
      <c r="Z3" s="163"/>
      <c r="AA3" s="163"/>
      <c r="AB3" s="163"/>
      <c r="AC3" s="163"/>
      <c r="AD3" s="163"/>
      <c r="AE3" s="163"/>
      <c r="AF3" s="163"/>
      <c r="AG3" s="163"/>
      <c r="AH3" s="163"/>
      <c r="AI3" s="163"/>
      <c r="AJ3" s="163"/>
      <c r="AK3" s="163"/>
      <c r="AL3" s="163"/>
      <c r="AM3" s="163"/>
      <c r="AN3" s="163"/>
      <c r="AS3" t="s">
        <v>851</v>
      </c>
      <c r="AT3" t="e">
        <f>IF(#REF!=Sprachen!L4,"X","N")</f>
        <v>#REF!</v>
      </c>
    </row>
    <row r="4" spans="1:46" s="5" customFormat="1" ht="15.75" thickTop="1" thickBot="1" x14ac:dyDescent="0.25">
      <c r="A4" s="997" t="str">
        <f>Sprachen!L46</f>
        <v>Information about the organization</v>
      </c>
      <c r="B4" s="997"/>
      <c r="C4" s="997"/>
      <c r="D4" s="997"/>
      <c r="E4" s="997"/>
      <c r="F4" s="997"/>
      <c r="G4" s="997"/>
      <c r="H4" s="997"/>
      <c r="I4" s="997"/>
      <c r="J4" s="997"/>
      <c r="K4" s="997"/>
      <c r="L4" s="997"/>
      <c r="M4" s="997"/>
      <c r="N4" s="997"/>
      <c r="O4" s="997" t="str">
        <f>Sprachen!L433</f>
        <v>Description about Software</v>
      </c>
      <c r="P4" s="997"/>
      <c r="Q4" s="997"/>
      <c r="R4" s="997"/>
      <c r="S4" s="997"/>
      <c r="T4" s="997"/>
      <c r="U4" s="997"/>
      <c r="V4" s="997"/>
      <c r="W4" s="997"/>
      <c r="X4" s="997"/>
      <c r="Y4" s="997"/>
      <c r="Z4" s="997"/>
      <c r="AA4" s="997"/>
      <c r="AB4" s="997" t="str">
        <f>Sprachen!L45</f>
        <v>Information about the customer</v>
      </c>
      <c r="AC4" s="997"/>
      <c r="AD4" s="997"/>
      <c r="AE4" s="997"/>
      <c r="AF4" s="997"/>
      <c r="AG4" s="997"/>
      <c r="AH4" s="997"/>
      <c r="AI4" s="997"/>
      <c r="AJ4" s="997"/>
      <c r="AK4" s="997"/>
      <c r="AL4" s="997"/>
      <c r="AM4" s="997"/>
      <c r="AN4" s="997"/>
      <c r="AP4">
        <f>'Anlage 4 Deckblatt'!AP2</f>
        <v>0</v>
      </c>
      <c r="AQ4"/>
      <c r="AR4"/>
      <c r="AS4"/>
      <c r="AT4"/>
    </row>
    <row r="5" spans="1:46" ht="15" customHeight="1" thickTop="1" x14ac:dyDescent="0.2">
      <c r="A5" s="726" t="str">
        <f>Sprachen!L75</f>
        <v>Report number</v>
      </c>
      <c r="B5" s="727"/>
      <c r="C5" s="727"/>
      <c r="D5" s="727"/>
      <c r="E5" s="727"/>
      <c r="F5" s="727"/>
      <c r="G5" s="728"/>
      <c r="H5" s="729" t="str">
        <f>IF('Anlage 4 Deckblatt'!H16&lt;&gt;"",'Anlage 4 Deckblatt'!H16,"")</f>
        <v/>
      </c>
      <c r="I5" s="730"/>
      <c r="J5" s="730"/>
      <c r="K5" s="730"/>
      <c r="L5" s="730"/>
      <c r="M5" s="730"/>
      <c r="N5" s="731"/>
      <c r="O5" s="1214" t="str">
        <f>Sprachen!L437</f>
        <v>Parts list reference (customer) (optional)</v>
      </c>
      <c r="P5" s="1215"/>
      <c r="Q5" s="1215"/>
      <c r="R5" s="1215"/>
      <c r="S5" s="1215"/>
      <c r="T5" s="1215"/>
      <c r="U5" s="1216"/>
      <c r="V5" s="1220"/>
      <c r="W5" s="1221"/>
      <c r="X5" s="1221"/>
      <c r="Y5" s="1221"/>
      <c r="Z5" s="1221"/>
      <c r="AA5" s="1222"/>
      <c r="AB5" s="738" t="str">
        <f>Sprachen!L187</f>
        <v>Customer</v>
      </c>
      <c r="AC5" s="739"/>
      <c r="AD5" s="739"/>
      <c r="AE5" s="739"/>
      <c r="AF5" s="739"/>
      <c r="AG5" s="739"/>
      <c r="AH5" s="740"/>
      <c r="AI5" s="756" t="str">
        <f>IF('Anlage 4 Deckblatt'!A10&lt;&gt;"",'Anlage 4 Deckblatt'!A10,"")</f>
        <v>Thomas GmbH</v>
      </c>
      <c r="AJ5" s="757"/>
      <c r="AK5" s="757"/>
      <c r="AL5" s="757"/>
      <c r="AM5" s="757"/>
      <c r="AN5" s="758"/>
    </row>
    <row r="6" spans="1:46" x14ac:dyDescent="0.2">
      <c r="A6" s="744" t="str">
        <f>Sprachen!L77</f>
        <v>Report version</v>
      </c>
      <c r="B6" s="745"/>
      <c r="C6" s="745"/>
      <c r="D6" s="745"/>
      <c r="E6" s="745"/>
      <c r="F6" s="745"/>
      <c r="G6" s="746"/>
      <c r="H6" s="747" t="str">
        <f>IF('Anlage 4 Deckblatt'!H17&lt;&gt;"",'Anlage 4 Deckblatt'!H17,"")</f>
        <v/>
      </c>
      <c r="I6" s="748"/>
      <c r="J6" s="748"/>
      <c r="K6" s="748"/>
      <c r="L6" s="748"/>
      <c r="M6" s="748"/>
      <c r="N6" s="749"/>
      <c r="O6" s="1217"/>
      <c r="P6" s="1218"/>
      <c r="Q6" s="1218"/>
      <c r="R6" s="1218"/>
      <c r="S6" s="1218"/>
      <c r="T6" s="1218"/>
      <c r="U6" s="1219"/>
      <c r="V6" s="1223"/>
      <c r="W6" s="1224"/>
      <c r="X6" s="1224"/>
      <c r="Y6" s="1224"/>
      <c r="Z6" s="1224"/>
      <c r="AA6" s="1225"/>
      <c r="AB6" s="741"/>
      <c r="AC6" s="742"/>
      <c r="AD6" s="742"/>
      <c r="AE6" s="742"/>
      <c r="AF6" s="742"/>
      <c r="AG6" s="742"/>
      <c r="AH6" s="743"/>
      <c r="AI6" s="759"/>
      <c r="AJ6" s="760"/>
      <c r="AK6" s="760"/>
      <c r="AL6" s="760"/>
      <c r="AM6" s="760"/>
      <c r="AN6" s="761"/>
    </row>
    <row r="7" spans="1:46" ht="14.25" customHeight="1" x14ac:dyDescent="0.2">
      <c r="A7" s="744" t="str">
        <f>Sprachen!L199</f>
        <v>Delivery location</v>
      </c>
      <c r="B7" s="745"/>
      <c r="C7" s="745"/>
      <c r="D7" s="745"/>
      <c r="E7" s="745"/>
      <c r="F7" s="745"/>
      <c r="G7" s="746"/>
      <c r="H7" s="747" t="str">
        <f>IF('Anlage 4 Deckblatt'!H18&lt;&gt;"",'Anlage 4 Deckblatt'!H18,"")</f>
        <v/>
      </c>
      <c r="I7" s="748"/>
      <c r="J7" s="748"/>
      <c r="K7" s="748"/>
      <c r="L7" s="748"/>
      <c r="M7" s="748"/>
      <c r="N7" s="749"/>
      <c r="O7" s="744"/>
      <c r="P7" s="745"/>
      <c r="Q7" s="745"/>
      <c r="R7" s="745"/>
      <c r="S7" s="745"/>
      <c r="T7" s="745"/>
      <c r="U7" s="746"/>
      <c r="V7" s="874"/>
      <c r="W7" s="751"/>
      <c r="X7" s="751"/>
      <c r="Y7" s="751"/>
      <c r="Z7" s="751"/>
      <c r="AA7" s="1213"/>
      <c r="AB7" s="744" t="str">
        <f>Sprachen!L87</f>
        <v>Order Number PPA samples</v>
      </c>
      <c r="AC7" s="745"/>
      <c r="AD7" s="745"/>
      <c r="AE7" s="745"/>
      <c r="AF7" s="745"/>
      <c r="AG7" s="745"/>
      <c r="AH7" s="746"/>
      <c r="AI7" s="747" t="str">
        <f>IF('Anlage 4 Deckblatt'!AI18&lt;&gt;"",'Anlage 4 Deckblatt'!AI18,"")</f>
        <v/>
      </c>
      <c r="AJ7" s="748"/>
      <c r="AK7" s="748"/>
      <c r="AL7" s="748"/>
      <c r="AM7" s="748"/>
      <c r="AN7" s="749"/>
    </row>
    <row r="8" spans="1:46" x14ac:dyDescent="0.2">
      <c r="A8" s="744" t="str">
        <f>Sprachen!L276</f>
        <v>Production location</v>
      </c>
      <c r="B8" s="745"/>
      <c r="C8" s="745"/>
      <c r="D8" s="745"/>
      <c r="E8" s="745"/>
      <c r="F8" s="745"/>
      <c r="G8" s="746"/>
      <c r="H8" s="747" t="str">
        <f>IF('Anlage 4 Deckblatt'!H19&lt;&gt;"",'Anlage 4 Deckblatt'!H19,"")</f>
        <v/>
      </c>
      <c r="I8" s="748"/>
      <c r="J8" s="748"/>
      <c r="K8" s="748"/>
      <c r="L8" s="748"/>
      <c r="M8" s="748"/>
      <c r="N8" s="749"/>
      <c r="O8" s="750"/>
      <c r="P8" s="751"/>
      <c r="Q8" s="751"/>
      <c r="R8" s="751"/>
      <c r="S8" s="751"/>
      <c r="T8" s="751"/>
      <c r="U8" s="752"/>
      <c r="V8" s="1239"/>
      <c r="W8" s="1240"/>
      <c r="X8" s="1240"/>
      <c r="Y8" s="1240"/>
      <c r="Z8" s="1240"/>
      <c r="AA8" s="1241"/>
      <c r="AB8" s="744" t="str">
        <f>Sprachen!L14</f>
        <v>Unloading point</v>
      </c>
      <c r="AC8" s="745"/>
      <c r="AD8" s="745"/>
      <c r="AE8" s="745"/>
      <c r="AF8" s="745"/>
      <c r="AG8" s="745"/>
      <c r="AH8" s="746"/>
      <c r="AI8" s="1242" t="str">
        <f>IF('Anlage 4 Deckblatt'!AI19&lt;&gt;"",'Anlage 4 Deckblatt'!AI19,"")</f>
        <v/>
      </c>
      <c r="AJ8" s="1243"/>
      <c r="AK8" s="1243"/>
      <c r="AL8" s="1243"/>
      <c r="AM8" s="1243"/>
      <c r="AN8" s="1244"/>
    </row>
    <row r="9" spans="1:46" x14ac:dyDescent="0.2">
      <c r="A9" s="1226" t="str">
        <f>Sprachen!L304</f>
        <v>Part Number</v>
      </c>
      <c r="B9" s="963"/>
      <c r="C9" s="963"/>
      <c r="D9" s="963"/>
      <c r="E9" s="963"/>
      <c r="F9" s="963"/>
      <c r="G9" s="964"/>
      <c r="H9" s="967" t="str">
        <f>IF('Anlage 4 Deckblatt'!H20&lt;&gt;"",'Anlage 4 Deckblatt'!H20,"")</f>
        <v/>
      </c>
      <c r="I9" s="641"/>
      <c r="J9" s="641"/>
      <c r="K9" s="641"/>
      <c r="L9" s="641"/>
      <c r="M9" s="641"/>
      <c r="N9" s="642"/>
      <c r="O9" s="1227"/>
      <c r="P9" s="1228"/>
      <c r="Q9" s="1228"/>
      <c r="R9" s="1228"/>
      <c r="S9" s="1228"/>
      <c r="T9" s="1228"/>
      <c r="U9" s="1229"/>
      <c r="V9" s="1230"/>
      <c r="W9" s="1231"/>
      <c r="X9" s="1231"/>
      <c r="Y9" s="1231"/>
      <c r="Z9" s="1231"/>
      <c r="AA9" s="1232"/>
      <c r="AB9" s="1233" t="str">
        <f>Sprachen!L304</f>
        <v>Part Number</v>
      </c>
      <c r="AC9" s="1234"/>
      <c r="AD9" s="1234"/>
      <c r="AE9" s="1234"/>
      <c r="AF9" s="1234"/>
      <c r="AG9" s="1234"/>
      <c r="AH9" s="1235"/>
      <c r="AI9" s="1236" t="str">
        <f>IF('Anlage 4 Deckblatt'!AI20&lt;&gt;"",'Anlage 4 Deckblatt'!AI20,"")</f>
        <v/>
      </c>
      <c r="AJ9" s="1237"/>
      <c r="AK9" s="1237"/>
      <c r="AL9" s="1237"/>
      <c r="AM9" s="1237"/>
      <c r="AN9" s="1238"/>
    </row>
    <row r="10" spans="1:46" x14ac:dyDescent="0.2">
      <c r="A10" s="744" t="str">
        <f>Sprachen!L65</f>
        <v>Name</v>
      </c>
      <c r="B10" s="745"/>
      <c r="C10" s="745"/>
      <c r="D10" s="745"/>
      <c r="E10" s="745"/>
      <c r="F10" s="745"/>
      <c r="G10" s="746"/>
      <c r="H10" s="747" t="str">
        <f>IF('Anlage 4 Deckblatt'!H21&lt;&gt;"",'Anlage 4 Deckblatt'!H21,"")</f>
        <v/>
      </c>
      <c r="I10" s="748"/>
      <c r="J10" s="748"/>
      <c r="K10" s="748"/>
      <c r="L10" s="748"/>
      <c r="M10" s="748"/>
      <c r="N10" s="749"/>
      <c r="O10" s="750"/>
      <c r="P10" s="751"/>
      <c r="Q10" s="751"/>
      <c r="R10" s="751"/>
      <c r="S10" s="751"/>
      <c r="T10" s="751"/>
      <c r="U10" s="752"/>
      <c r="V10" s="1248"/>
      <c r="W10" s="1249"/>
      <c r="X10" s="1249"/>
      <c r="Y10" s="1249"/>
      <c r="Z10" s="1249"/>
      <c r="AA10" s="1250"/>
      <c r="AB10" s="781" t="str">
        <f>Sprachen!L65</f>
        <v>Name</v>
      </c>
      <c r="AC10" s="782"/>
      <c r="AD10" s="782"/>
      <c r="AE10" s="782"/>
      <c r="AF10" s="782"/>
      <c r="AG10" s="782"/>
      <c r="AH10" s="783"/>
      <c r="AI10" s="784" t="str">
        <f>IF('Anlage 4 Deckblatt'!AI21&lt;&gt;"",'Anlage 4 Deckblatt'!AI21,"")</f>
        <v/>
      </c>
      <c r="AJ10" s="785"/>
      <c r="AK10" s="785"/>
      <c r="AL10" s="785"/>
      <c r="AM10" s="785"/>
      <c r="AN10" s="786"/>
    </row>
    <row r="11" spans="1:46" ht="15" thickBot="1" x14ac:dyDescent="0.25">
      <c r="A11" s="744" t="str">
        <f>Sprachen!L374</f>
        <v>Drawing number</v>
      </c>
      <c r="B11" s="745"/>
      <c r="C11" s="745"/>
      <c r="D11" s="745"/>
      <c r="E11" s="745"/>
      <c r="F11" s="745"/>
      <c r="G11" s="746"/>
      <c r="H11" s="747" t="str">
        <f>IF('Anlage 4 Deckblatt'!H22&lt;&gt;"",'Anlage 4 Deckblatt'!H22,"")</f>
        <v/>
      </c>
      <c r="I11" s="748"/>
      <c r="J11" s="748"/>
      <c r="K11" s="748"/>
      <c r="L11" s="748"/>
      <c r="M11" s="748"/>
      <c r="N11" s="749"/>
      <c r="O11" s="819"/>
      <c r="P11" s="820"/>
      <c r="Q11" s="820"/>
      <c r="R11" s="820"/>
      <c r="S11" s="820"/>
      <c r="T11" s="820"/>
      <c r="U11" s="821"/>
      <c r="V11" s="1245"/>
      <c r="W11" s="1246"/>
      <c r="X11" s="1246"/>
      <c r="Y11" s="1246"/>
      <c r="Z11" s="1246"/>
      <c r="AA11" s="1247"/>
      <c r="AB11" s="781" t="str">
        <f>Sprachen!L374</f>
        <v>Drawing number</v>
      </c>
      <c r="AC11" s="782"/>
      <c r="AD11" s="782"/>
      <c r="AE11" s="782"/>
      <c r="AF11" s="782"/>
      <c r="AG11" s="782"/>
      <c r="AH11" s="783"/>
      <c r="AI11" s="939" t="str">
        <f>IF('Anlage 4 Deckblatt'!AI22&lt;&gt;"",'Anlage 4 Deckblatt'!AI22,"")</f>
        <v/>
      </c>
      <c r="AJ11" s="940"/>
      <c r="AK11" s="940"/>
      <c r="AL11" s="940"/>
      <c r="AM11" s="940"/>
      <c r="AN11" s="941"/>
    </row>
    <row r="12" spans="1:46" ht="15" thickBot="1" x14ac:dyDescent="0.25">
      <c r="A12" s="805" t="str">
        <f>Sprachen!L361</f>
        <v>Version / Date</v>
      </c>
      <c r="B12" s="806"/>
      <c r="C12" s="806"/>
      <c r="D12" s="806"/>
      <c r="E12" s="806"/>
      <c r="F12" s="806"/>
      <c r="G12" s="807"/>
      <c r="H12" s="766" t="str">
        <f>IF('Anlage 4 Deckblatt'!H23&lt;&gt;"",'Anlage 4 Deckblatt'!H23,"")</f>
        <v/>
      </c>
      <c r="I12" s="767"/>
      <c r="J12" s="767"/>
      <c r="K12" s="767"/>
      <c r="L12" s="767"/>
      <c r="M12" s="767"/>
      <c r="N12" s="768"/>
      <c r="O12" s="808" t="str">
        <f>Sprachen!L177</f>
        <v>Identification/DUNS</v>
      </c>
      <c r="P12" s="809"/>
      <c r="Q12" s="809"/>
      <c r="R12" s="809"/>
      <c r="S12" s="809"/>
      <c r="T12" s="809"/>
      <c r="U12" s="810"/>
      <c r="V12" s="811" t="str">
        <f>IF('Anlage 4 Deckblatt'!V23&lt;&gt;"",'Anlage 4 Deckblatt'!V23,"")</f>
        <v/>
      </c>
      <c r="W12" s="812"/>
      <c r="X12" s="812"/>
      <c r="Y12" s="812"/>
      <c r="Z12" s="812"/>
      <c r="AA12" s="813"/>
      <c r="AB12" s="814" t="str">
        <f>Sprachen!L361</f>
        <v>Version / Date</v>
      </c>
      <c r="AC12" s="345"/>
      <c r="AD12" s="345"/>
      <c r="AE12" s="345"/>
      <c r="AF12" s="345"/>
      <c r="AG12" s="345"/>
      <c r="AH12" s="815"/>
      <c r="AI12" s="816" t="str">
        <f>IF('Anlage 4 Deckblatt'!AI23&lt;&gt;"",'Anlage 4 Deckblatt'!AI23,"")</f>
        <v/>
      </c>
      <c r="AJ12" s="817"/>
      <c r="AK12" s="817"/>
      <c r="AL12" s="817"/>
      <c r="AM12" s="817"/>
      <c r="AN12" s="818"/>
    </row>
    <row r="13" spans="1:46" ht="15.75" thickTop="1" thickBot="1" x14ac:dyDescent="0.25">
      <c r="A13" s="258" t="str">
        <f>IF('Anlage 2 PPF Abstimmung'!A39&lt;&gt;"",'Anlage 2 PPF Abstimmung'!A39,"")</f>
        <v>Bauteil mit besonderer Archivierungspflicht</v>
      </c>
      <c r="B13" s="259"/>
      <c r="C13" s="259"/>
      <c r="D13" s="259"/>
      <c r="E13" s="259"/>
      <c r="F13" s="259"/>
      <c r="G13" s="259"/>
      <c r="H13" s="259"/>
      <c r="I13" s="259"/>
      <c r="J13" s="259"/>
      <c r="K13" s="259"/>
      <c r="L13" s="259"/>
      <c r="M13" s="259"/>
      <c r="N13" s="260"/>
      <c r="O13" s="95"/>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7"/>
    </row>
    <row r="14" spans="1:46" ht="15.75" thickTop="1" thickBot="1" x14ac:dyDescent="0.25">
      <c r="A14" s="503" t="str">
        <f>Sprachen!L434</f>
        <v>Description of software</v>
      </c>
      <c r="B14" s="504"/>
      <c r="C14" s="504"/>
      <c r="D14" s="504"/>
      <c r="E14" s="504"/>
      <c r="F14" s="504"/>
      <c r="G14" s="504"/>
      <c r="H14" s="504"/>
      <c r="I14" s="504"/>
      <c r="J14" s="504"/>
      <c r="K14" s="504"/>
      <c r="L14" s="504"/>
      <c r="M14" s="504"/>
      <c r="N14" s="504"/>
      <c r="O14" s="504"/>
      <c r="P14" s="504"/>
      <c r="Q14" s="504"/>
      <c r="R14" s="504"/>
      <c r="S14" s="504"/>
      <c r="T14" s="504"/>
      <c r="U14" s="504"/>
      <c r="V14" s="504"/>
      <c r="W14" s="504"/>
      <c r="X14" s="504"/>
      <c r="Y14" s="504"/>
      <c r="Z14" s="504"/>
      <c r="AA14" s="504"/>
      <c r="AB14" s="504"/>
      <c r="AC14" s="504"/>
      <c r="AD14" s="504"/>
      <c r="AE14" s="504"/>
      <c r="AF14" s="504"/>
      <c r="AG14" s="504"/>
      <c r="AH14" s="504"/>
      <c r="AI14" s="504"/>
      <c r="AJ14" s="504"/>
      <c r="AK14" s="504"/>
      <c r="AL14" s="504"/>
      <c r="AM14" s="504"/>
      <c r="AN14" s="595"/>
    </row>
    <row r="15" spans="1:46" ht="15.75" thickTop="1" thickBot="1" x14ac:dyDescent="0.25">
      <c r="A15" s="597"/>
      <c r="B15" s="598"/>
      <c r="C15" s="598"/>
      <c r="D15" s="598"/>
      <c r="E15" s="598"/>
      <c r="F15" s="598"/>
      <c r="G15" s="598"/>
      <c r="H15" s="598"/>
      <c r="I15" s="598"/>
      <c r="J15" s="598"/>
      <c r="K15" s="598"/>
      <c r="L15" s="598"/>
      <c r="M15" s="598"/>
      <c r="N15" s="598"/>
      <c r="O15" s="598"/>
      <c r="P15" s="598"/>
      <c r="Q15" s="598"/>
      <c r="R15" s="598"/>
      <c r="S15" s="598"/>
      <c r="T15" s="598"/>
      <c r="U15" s="598"/>
      <c r="V15" s="598"/>
      <c r="W15" s="598"/>
      <c r="X15" s="598"/>
      <c r="Y15" s="598"/>
      <c r="Z15" s="598"/>
      <c r="AA15" s="598"/>
      <c r="AB15" s="598"/>
      <c r="AC15" s="598"/>
      <c r="AD15" s="598"/>
      <c r="AE15" s="598"/>
      <c r="AF15" s="598"/>
      <c r="AG15" s="598"/>
      <c r="AH15" s="598"/>
      <c r="AI15" s="598"/>
      <c r="AJ15" s="598"/>
      <c r="AK15" s="598"/>
      <c r="AL15" s="598"/>
      <c r="AM15" s="598"/>
      <c r="AN15" s="1251"/>
    </row>
    <row r="16" spans="1:46" ht="15.75" thickTop="1" thickBot="1" x14ac:dyDescent="0.25">
      <c r="A16" s="1252" t="str">
        <f>Sprachen!L435</f>
        <v>Product-specific identifier/key</v>
      </c>
      <c r="B16" s="1253"/>
      <c r="C16" s="1253"/>
      <c r="D16" s="1253"/>
      <c r="E16" s="1253"/>
      <c r="F16" s="1253"/>
      <c r="G16" s="1253"/>
      <c r="H16" s="1253"/>
      <c r="I16" s="1253"/>
      <c r="J16" s="1253"/>
      <c r="K16" s="1253"/>
      <c r="L16" s="1253"/>
      <c r="M16" s="1253"/>
      <c r="N16" s="1253"/>
      <c r="O16" s="1253"/>
      <c r="P16" s="1253"/>
      <c r="Q16" s="1253"/>
      <c r="R16" s="1253"/>
      <c r="S16" s="1253"/>
      <c r="T16" s="1253"/>
      <c r="U16" s="1253"/>
      <c r="V16" s="1253" t="str">
        <f>Sprachen!L436</f>
        <v>Checksum</v>
      </c>
      <c r="W16" s="1253"/>
      <c r="X16" s="1253"/>
      <c r="Y16" s="1253"/>
      <c r="Z16" s="1253"/>
      <c r="AA16" s="1253"/>
      <c r="AB16" s="1253"/>
      <c r="AC16" s="1253"/>
      <c r="AD16" s="1253"/>
      <c r="AE16" s="1253"/>
      <c r="AF16" s="1253"/>
      <c r="AG16" s="1253"/>
      <c r="AH16" s="1253"/>
      <c r="AI16" s="1253"/>
      <c r="AJ16" s="1253"/>
      <c r="AK16" s="1253"/>
      <c r="AL16" s="1253"/>
      <c r="AM16" s="1253"/>
      <c r="AN16" s="1254"/>
    </row>
    <row r="17" spans="1:51" ht="15" thickBot="1" x14ac:dyDescent="0.25">
      <c r="A17" s="1255"/>
      <c r="B17" s="1256"/>
      <c r="C17" s="1256"/>
      <c r="D17" s="1256"/>
      <c r="E17" s="1256"/>
      <c r="F17" s="1256"/>
      <c r="G17" s="1256"/>
      <c r="H17" s="1256"/>
      <c r="I17" s="1256"/>
      <c r="J17" s="1256"/>
      <c r="K17" s="1256"/>
      <c r="L17" s="1256"/>
      <c r="M17" s="1256"/>
      <c r="N17" s="1256"/>
      <c r="O17" s="1256"/>
      <c r="P17" s="1256"/>
      <c r="Q17" s="1256"/>
      <c r="R17" s="1256"/>
      <c r="S17" s="1256"/>
      <c r="T17" s="1256"/>
      <c r="U17" s="1256"/>
      <c r="V17" s="1256"/>
      <c r="W17" s="1256"/>
      <c r="X17" s="1256"/>
      <c r="Y17" s="1256"/>
      <c r="Z17" s="1256"/>
      <c r="AA17" s="1256"/>
      <c r="AB17" s="1256"/>
      <c r="AC17" s="1256"/>
      <c r="AD17" s="1256"/>
      <c r="AE17" s="1256"/>
      <c r="AF17" s="1256"/>
      <c r="AG17" s="1256"/>
      <c r="AH17" s="1256"/>
      <c r="AI17" s="1256"/>
      <c r="AJ17" s="1256"/>
      <c r="AK17" s="1256"/>
      <c r="AL17" s="1256"/>
      <c r="AM17" s="1256"/>
      <c r="AN17" s="1257"/>
    </row>
    <row r="18" spans="1:51" s="5" customFormat="1" thickTop="1" thickBot="1" x14ac:dyDescent="0.25">
      <c r="A18" s="173" t="str">
        <f>Sprachen!L402</f>
        <v>Information about the software modules used (please list in-house and third-party components) Configuration details</v>
      </c>
      <c r="B18" s="174"/>
      <c r="C18" s="174"/>
      <c r="D18" s="174"/>
      <c r="E18" s="17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74"/>
      <c r="AL18" s="174"/>
      <c r="AM18" s="174"/>
      <c r="AN18" s="175"/>
    </row>
    <row r="19" spans="1:51" s="5" customFormat="1" ht="53.25" customHeight="1" thickTop="1" x14ac:dyDescent="0.2">
      <c r="A19" s="1266" t="str">
        <f>Sprachen!L79</f>
        <v>Description</v>
      </c>
      <c r="B19" s="457" t="str">
        <f>Sprachen!L403</f>
        <v>Independent software package</v>
      </c>
      <c r="C19" s="457"/>
      <c r="D19" s="457" t="str">
        <f>Sprachen!L404</f>
        <v>Assembled in following HW</v>
      </c>
      <c r="E19" s="457"/>
      <c r="F19" s="457"/>
      <c r="G19" s="457"/>
      <c r="H19" s="457"/>
      <c r="I19" s="457"/>
      <c r="J19" s="457"/>
      <c r="K19" s="1269" t="str">
        <f>Sprachen!L405</f>
        <v>Software version</v>
      </c>
      <c r="L19" s="1269"/>
      <c r="M19" s="1269"/>
      <c r="N19" s="1269"/>
      <c r="O19" s="1269" t="str">
        <f>Sprachen!L406</f>
        <v>Operating system</v>
      </c>
      <c r="P19" s="1269"/>
      <c r="Q19" s="1269"/>
      <c r="R19" s="1269"/>
      <c r="S19" s="1269" t="str">
        <f>Sprachen!L407</f>
        <v>Diagnosis version</v>
      </c>
      <c r="T19" s="1269"/>
      <c r="U19" s="1269"/>
      <c r="V19" s="1269"/>
      <c r="W19" s="1269" t="str">
        <f>Sprachen!L408</f>
        <v>ASIL classification</v>
      </c>
      <c r="X19" s="1269"/>
      <c r="Y19" s="1269"/>
      <c r="Z19" s="1269"/>
      <c r="AA19" s="1271" t="str">
        <f>Sprachen!L409</f>
        <v>Compatibility with specification</v>
      </c>
      <c r="AB19" s="1272"/>
      <c r="AC19" s="1273" t="str">
        <f>Sprachen!L412</f>
        <v>(6.6) FOSS-Approval</v>
      </c>
      <c r="AD19" s="1274"/>
      <c r="AE19" s="1275"/>
      <c r="AF19" s="446" t="str">
        <f>Sprachen!L61</f>
        <v>Remark</v>
      </c>
      <c r="AG19" s="602"/>
      <c r="AH19" s="602"/>
      <c r="AI19" s="602"/>
      <c r="AJ19" s="602"/>
      <c r="AK19" s="602"/>
      <c r="AL19" s="602"/>
      <c r="AM19" s="602"/>
      <c r="AN19" s="1258"/>
    </row>
    <row r="20" spans="1:51" s="2" customFormat="1" ht="68.25" customHeight="1" thickBot="1" x14ac:dyDescent="0.25">
      <c r="A20" s="1267"/>
      <c r="B20" s="458"/>
      <c r="C20" s="458"/>
      <c r="D20" s="458"/>
      <c r="E20" s="458"/>
      <c r="F20" s="458"/>
      <c r="G20" s="458"/>
      <c r="H20" s="458"/>
      <c r="I20" s="458"/>
      <c r="J20" s="458"/>
      <c r="K20" s="1270"/>
      <c r="L20" s="1270"/>
      <c r="M20" s="1270"/>
      <c r="N20" s="1270"/>
      <c r="O20" s="1270"/>
      <c r="P20" s="1270"/>
      <c r="Q20" s="1270"/>
      <c r="R20" s="1270"/>
      <c r="S20" s="1270"/>
      <c r="T20" s="1270"/>
      <c r="U20" s="1270"/>
      <c r="V20" s="1270"/>
      <c r="W20" s="1270"/>
      <c r="X20" s="1270"/>
      <c r="Y20" s="1270"/>
      <c r="Z20" s="1270"/>
      <c r="AA20" s="131" t="str">
        <f>Sprachen!L410</f>
        <v>Fulfilled</v>
      </c>
      <c r="AB20" s="132" t="str">
        <f>Sprachen!L411</f>
        <v>Not Fulfilled</v>
      </c>
      <c r="AC20" s="131" t="str">
        <f>Sprachen!L413</f>
        <v>Available</v>
      </c>
      <c r="AD20" s="133" t="str">
        <f>Sprachen!L414</f>
        <v>Not available</v>
      </c>
      <c r="AE20" s="132" t="str">
        <f>Sprachen!L415</f>
        <v>Not relevant</v>
      </c>
      <c r="AF20" s="448"/>
      <c r="AG20" s="603"/>
      <c r="AH20" s="603"/>
      <c r="AI20" s="603"/>
      <c r="AJ20" s="603"/>
      <c r="AK20" s="603"/>
      <c r="AL20" s="603"/>
      <c r="AM20" s="603"/>
      <c r="AN20" s="1259"/>
      <c r="AO20" s="13"/>
      <c r="AP20" s="13"/>
      <c r="AQ20" s="13"/>
      <c r="AR20" s="13"/>
      <c r="AS20" s="13"/>
      <c r="AT20" s="13"/>
      <c r="AU20" s="13"/>
      <c r="AV20" s="13"/>
      <c r="AW20" s="13"/>
      <c r="AX20" s="13"/>
      <c r="AY20" s="13"/>
    </row>
    <row r="21" spans="1:51" s="2" customFormat="1" ht="15" customHeight="1" thickTop="1" x14ac:dyDescent="0.2">
      <c r="A21" s="1267"/>
      <c r="B21" s="1260"/>
      <c r="C21" s="1261"/>
      <c r="D21" s="1262"/>
      <c r="E21" s="1263"/>
      <c r="F21" s="1263"/>
      <c r="G21" s="1263"/>
      <c r="H21" s="1263"/>
      <c r="I21" s="1263"/>
      <c r="J21" s="1264"/>
      <c r="K21" s="1262"/>
      <c r="L21" s="1263"/>
      <c r="M21" s="1263"/>
      <c r="N21" s="1264"/>
      <c r="O21" s="1262"/>
      <c r="P21" s="1263"/>
      <c r="Q21" s="1263"/>
      <c r="R21" s="1264"/>
      <c r="S21" s="1262"/>
      <c r="T21" s="1263"/>
      <c r="U21" s="1263"/>
      <c r="V21" s="1264"/>
      <c r="W21" s="1262"/>
      <c r="X21" s="1263"/>
      <c r="Y21" s="1263"/>
      <c r="Z21" s="1264"/>
      <c r="AA21" s="116"/>
      <c r="AB21" s="117"/>
      <c r="AC21" s="116"/>
      <c r="AD21" s="118"/>
      <c r="AE21" s="117"/>
      <c r="AF21" s="1262"/>
      <c r="AG21" s="1263"/>
      <c r="AH21" s="1263"/>
      <c r="AI21" s="1263"/>
      <c r="AJ21" s="1263"/>
      <c r="AK21" s="1263"/>
      <c r="AL21" s="1263"/>
      <c r="AM21" s="1263"/>
      <c r="AN21" s="1265"/>
      <c r="AO21" s="13"/>
      <c r="AP21" s="13"/>
      <c r="AQ21" s="13"/>
      <c r="AR21" s="13"/>
      <c r="AS21" s="13"/>
      <c r="AT21" s="13"/>
      <c r="AU21" s="13"/>
      <c r="AV21" s="13"/>
      <c r="AW21" s="13"/>
      <c r="AX21" s="13"/>
      <c r="AY21" s="13"/>
    </row>
    <row r="22" spans="1:51" s="2" customFormat="1" x14ac:dyDescent="0.2">
      <c r="A22" s="1267"/>
      <c r="B22" s="1296"/>
      <c r="C22" s="1297"/>
      <c r="D22" s="1289"/>
      <c r="E22" s="1290"/>
      <c r="F22" s="1290"/>
      <c r="G22" s="1290"/>
      <c r="H22" s="1290"/>
      <c r="I22" s="1290"/>
      <c r="J22" s="1298"/>
      <c r="K22" s="1289"/>
      <c r="L22" s="1290"/>
      <c r="M22" s="1290"/>
      <c r="N22" s="1298"/>
      <c r="O22" s="1289"/>
      <c r="P22" s="1290"/>
      <c r="Q22" s="1290"/>
      <c r="R22" s="1298"/>
      <c r="S22" s="1289"/>
      <c r="T22" s="1290"/>
      <c r="U22" s="1290"/>
      <c r="V22" s="1298"/>
      <c r="W22" s="1289"/>
      <c r="X22" s="1290"/>
      <c r="Y22" s="1290"/>
      <c r="Z22" s="1298"/>
      <c r="AA22" s="119"/>
      <c r="AB22" s="120"/>
      <c r="AC22" s="119"/>
      <c r="AD22" s="121"/>
      <c r="AE22" s="120"/>
      <c r="AF22" s="1289"/>
      <c r="AG22" s="1290"/>
      <c r="AH22" s="1290"/>
      <c r="AI22" s="1290"/>
      <c r="AJ22" s="1290"/>
      <c r="AK22" s="1290"/>
      <c r="AL22" s="1290"/>
      <c r="AM22" s="1290"/>
      <c r="AN22" s="1291"/>
      <c r="AO22" s="13"/>
      <c r="AP22" s="13"/>
      <c r="AQ22" s="13"/>
      <c r="AR22" s="13"/>
      <c r="AS22" s="13"/>
      <c r="AT22" s="13"/>
      <c r="AU22" s="13"/>
      <c r="AV22" s="13"/>
      <c r="AW22" s="13"/>
      <c r="AX22" s="13"/>
      <c r="AY22" s="13"/>
    </row>
    <row r="23" spans="1:51" s="2" customFormat="1" ht="15" thickBot="1" x14ac:dyDescent="0.25">
      <c r="A23" s="1268"/>
      <c r="B23" s="1281"/>
      <c r="C23" s="1282"/>
      <c r="D23" s="1292"/>
      <c r="E23" s="1293"/>
      <c r="F23" s="1293"/>
      <c r="G23" s="1293"/>
      <c r="H23" s="1293"/>
      <c r="I23" s="1293"/>
      <c r="J23" s="1294"/>
      <c r="K23" s="1292"/>
      <c r="L23" s="1293"/>
      <c r="M23" s="1293"/>
      <c r="N23" s="1294"/>
      <c r="O23" s="1292"/>
      <c r="P23" s="1293"/>
      <c r="Q23" s="1293"/>
      <c r="R23" s="1294"/>
      <c r="S23" s="1292"/>
      <c r="T23" s="1293"/>
      <c r="U23" s="1293"/>
      <c r="V23" s="1294"/>
      <c r="W23" s="1292"/>
      <c r="X23" s="1293"/>
      <c r="Y23" s="1293"/>
      <c r="Z23" s="1294"/>
      <c r="AA23" s="122"/>
      <c r="AB23" s="123"/>
      <c r="AC23" s="122"/>
      <c r="AD23" s="124"/>
      <c r="AE23" s="123"/>
      <c r="AF23" s="1292"/>
      <c r="AG23" s="1293"/>
      <c r="AH23" s="1293"/>
      <c r="AI23" s="1293"/>
      <c r="AJ23" s="1293"/>
      <c r="AK23" s="1293"/>
      <c r="AL23" s="1293"/>
      <c r="AM23" s="1293"/>
      <c r="AN23" s="1295"/>
      <c r="AO23" s="13"/>
      <c r="AP23" s="13"/>
      <c r="AQ23" s="13"/>
      <c r="AR23" s="13"/>
      <c r="AS23" s="13"/>
      <c r="AT23" s="13"/>
      <c r="AU23" s="13"/>
      <c r="AV23" s="13"/>
      <c r="AW23" s="13"/>
      <c r="AX23" s="13"/>
      <c r="AY23" s="13"/>
    </row>
    <row r="24" spans="1:51" s="2" customFormat="1" ht="23.25" customHeight="1" thickTop="1" x14ac:dyDescent="0.2">
      <c r="A24" s="1276" t="str">
        <f>Sprachen!L416</f>
        <v>Trigger</v>
      </c>
      <c r="B24" s="1260"/>
      <c r="C24" s="1261"/>
      <c r="D24" s="1278" t="str">
        <f>Sprachen!L417</f>
        <v>Initial PPA procedure</v>
      </c>
      <c r="E24" s="1279"/>
      <c r="F24" s="1279"/>
      <c r="G24" s="1279"/>
      <c r="H24" s="1279"/>
      <c r="I24" s="1279"/>
      <c r="J24" s="1279"/>
      <c r="K24" s="1279"/>
      <c r="L24" s="1279"/>
      <c r="M24" s="1279"/>
      <c r="N24" s="1279"/>
      <c r="O24" s="1279"/>
      <c r="P24" s="1279"/>
      <c r="Q24" s="1279"/>
      <c r="R24" s="1279"/>
      <c r="S24" s="1279"/>
      <c r="T24" s="1279"/>
      <c r="U24" s="1279"/>
      <c r="V24" s="1279"/>
      <c r="W24" s="1279"/>
      <c r="X24" s="1279"/>
      <c r="Y24" s="1279"/>
      <c r="Z24" s="1279"/>
      <c r="AA24" s="1279"/>
      <c r="AB24" s="1279"/>
      <c r="AC24" s="1279"/>
      <c r="AD24" s="1279"/>
      <c r="AE24" s="1279"/>
      <c r="AF24" s="1279"/>
      <c r="AG24" s="1279"/>
      <c r="AH24" s="1279"/>
      <c r="AI24" s="1279"/>
      <c r="AJ24" s="1279"/>
      <c r="AK24" s="1279"/>
      <c r="AL24" s="1279"/>
      <c r="AM24" s="1279"/>
      <c r="AN24" s="1280"/>
      <c r="AO24" s="13"/>
      <c r="AP24" s="13"/>
      <c r="AQ24" s="13"/>
      <c r="AR24" s="13"/>
      <c r="AS24" s="13"/>
      <c r="AT24" s="13"/>
      <c r="AU24" s="13"/>
      <c r="AV24" s="13"/>
      <c r="AW24" s="13"/>
      <c r="AX24" s="13"/>
      <c r="AY24" s="13"/>
    </row>
    <row r="25" spans="1:51" s="2" customFormat="1" ht="23.25" customHeight="1" thickBot="1" x14ac:dyDescent="0.25">
      <c r="A25" s="1277"/>
      <c r="B25" s="1281"/>
      <c r="C25" s="1282"/>
      <c r="D25" s="1283" t="str">
        <f>Sprachen!L418</f>
        <v>PPA procedure due to changes</v>
      </c>
      <c r="E25" s="1284"/>
      <c r="F25" s="1284"/>
      <c r="G25" s="1284"/>
      <c r="H25" s="1284"/>
      <c r="I25" s="1284"/>
      <c r="J25" s="1284"/>
      <c r="K25" s="1284"/>
      <c r="L25" s="1284"/>
      <c r="M25" s="1284"/>
      <c r="N25" s="1284"/>
      <c r="O25" s="1284"/>
      <c r="P25" s="1284"/>
      <c r="Q25" s="1284"/>
      <c r="R25" s="1284"/>
      <c r="S25" s="1284"/>
      <c r="T25" s="1284"/>
      <c r="U25" s="1284"/>
      <c r="V25" s="1284"/>
      <c r="W25" s="1284"/>
      <c r="X25" s="1284"/>
      <c r="Y25" s="1284"/>
      <c r="Z25" s="1284"/>
      <c r="AA25" s="1284"/>
      <c r="AB25" s="1284"/>
      <c r="AC25" s="1284"/>
      <c r="AD25" s="1284"/>
      <c r="AE25" s="1284"/>
      <c r="AF25" s="1284"/>
      <c r="AG25" s="1284"/>
      <c r="AH25" s="1284"/>
      <c r="AI25" s="1284"/>
      <c r="AJ25" s="1284"/>
      <c r="AK25" s="1284"/>
      <c r="AL25" s="1284"/>
      <c r="AM25" s="1284"/>
      <c r="AN25" s="1285"/>
      <c r="AO25" s="13"/>
      <c r="AP25" s="13"/>
      <c r="AQ25" s="13"/>
      <c r="AR25" s="13"/>
      <c r="AS25" s="13"/>
      <c r="AT25" s="13"/>
      <c r="AU25" s="13"/>
      <c r="AV25" s="13"/>
      <c r="AW25" s="13"/>
      <c r="AX25" s="13"/>
      <c r="AY25" s="13"/>
    </row>
    <row r="26" spans="1:51" s="2" customFormat="1" ht="15.75" thickTop="1" thickBot="1" x14ac:dyDescent="0.25">
      <c r="A26" s="1286" t="str">
        <f>Sprachen!L311</f>
        <v>Self-assessment of organization</v>
      </c>
      <c r="B26" s="1287"/>
      <c r="C26" s="1287"/>
      <c r="D26" s="1287"/>
      <c r="E26" s="1287"/>
      <c r="F26" s="1287"/>
      <c r="G26" s="1287"/>
      <c r="H26" s="1287"/>
      <c r="I26" s="1287"/>
      <c r="J26" s="1287"/>
      <c r="K26" s="1287"/>
      <c r="L26" s="1287"/>
      <c r="M26" s="1287"/>
      <c r="N26" s="1287"/>
      <c r="O26" s="1287"/>
      <c r="P26" s="1287"/>
      <c r="Q26" s="1287"/>
      <c r="R26" s="1287"/>
      <c r="S26" s="1287"/>
      <c r="T26" s="1287"/>
      <c r="U26" s="1287"/>
      <c r="V26" s="1287"/>
      <c r="W26" s="1287"/>
      <c r="X26" s="1287"/>
      <c r="Y26" s="1287"/>
      <c r="Z26" s="1287"/>
      <c r="AA26" s="1287"/>
      <c r="AB26" s="1287"/>
      <c r="AC26" s="1287"/>
      <c r="AD26" s="1287"/>
      <c r="AE26" s="1287"/>
      <c r="AF26" s="1287"/>
      <c r="AG26" s="1287"/>
      <c r="AH26" s="1287"/>
      <c r="AI26" s="1287"/>
      <c r="AJ26" s="1287"/>
      <c r="AK26" s="1287"/>
      <c r="AL26" s="1287"/>
      <c r="AM26" s="1287"/>
      <c r="AN26" s="1288"/>
      <c r="AO26" s="13"/>
      <c r="AP26" s="13"/>
      <c r="AQ26" s="13"/>
      <c r="AR26" s="13"/>
      <c r="AS26" s="13"/>
      <c r="AT26" s="13"/>
      <c r="AU26" s="13"/>
      <c r="AV26" s="13"/>
      <c r="AW26" s="13"/>
      <c r="AX26" s="13"/>
      <c r="AY26" s="13"/>
    </row>
    <row r="27" spans="1:51" s="2" customFormat="1" ht="65.25" customHeight="1" thickTop="1" thickBot="1" x14ac:dyDescent="0.25">
      <c r="A27" s="1317" t="str">
        <f>Sprachen!L423</f>
        <v>Specification and deliverables</v>
      </c>
      <c r="B27" s="1005" t="str">
        <f>Sprachen!L253</f>
        <v>Order number</v>
      </c>
      <c r="C27" s="1000"/>
      <c r="D27" s="1001" t="str">
        <f>Sprachen!L289</f>
        <v>Test area</v>
      </c>
      <c r="E27" s="1002"/>
      <c r="F27" s="1002"/>
      <c r="G27" s="1003" t="str">
        <f>Sprachen!L12</f>
        <v>(if applicable for the product)</v>
      </c>
      <c r="H27" s="1003"/>
      <c r="I27" s="1003"/>
      <c r="J27" s="1003"/>
      <c r="K27" s="1003"/>
      <c r="L27" s="1004"/>
      <c r="M27" s="1005" t="str">
        <f>Sprachen!L366</f>
        <v>Submission required</v>
      </c>
      <c r="N27" s="1000"/>
      <c r="O27" s="1005" t="str">
        <f>Sprachen!L43</f>
        <v>Requirements fully met</v>
      </c>
      <c r="P27" s="1000"/>
      <c r="Q27" s="1005" t="str">
        <f>Sprachen!L42</f>
        <v>Requirements not fully met</v>
      </c>
      <c r="R27" s="1000"/>
      <c r="S27" s="1005" t="str">
        <f>Sprachen!L419</f>
        <v>Requirements not met</v>
      </c>
      <c r="T27" s="1000"/>
      <c r="U27" s="999" t="str">
        <f>Sprachen!L224</f>
        <v>Deliverable</v>
      </c>
      <c r="V27" s="999"/>
      <c r="W27" s="999"/>
      <c r="X27" s="999"/>
      <c r="Y27" s="999"/>
      <c r="Z27" s="999"/>
      <c r="AA27" s="1000"/>
      <c r="AB27" s="1005" t="str">
        <f>Sprachen!L361</f>
        <v>Version / Date</v>
      </c>
      <c r="AC27" s="999"/>
      <c r="AD27" s="999"/>
      <c r="AE27" s="1000"/>
      <c r="AF27" s="1005" t="str">
        <f>Sprachen!L61</f>
        <v>Remark</v>
      </c>
      <c r="AG27" s="999"/>
      <c r="AH27" s="999"/>
      <c r="AI27" s="999"/>
      <c r="AJ27" s="999"/>
      <c r="AK27" s="999"/>
      <c r="AL27" s="999"/>
      <c r="AM27" s="999"/>
      <c r="AN27" s="1008"/>
      <c r="AO27" s="13"/>
      <c r="AP27" s="13"/>
      <c r="AQ27" s="13"/>
      <c r="AR27" s="13"/>
      <c r="AS27" s="13"/>
      <c r="AT27" s="13"/>
      <c r="AU27" s="13"/>
      <c r="AV27" s="13"/>
      <c r="AW27" s="13"/>
      <c r="AX27" s="13"/>
      <c r="AY27" s="13"/>
    </row>
    <row r="28" spans="1:51" ht="34.5" customHeight="1" thickTop="1" x14ac:dyDescent="0.2">
      <c r="A28" s="1318"/>
      <c r="B28" s="1183" t="s">
        <v>918</v>
      </c>
      <c r="C28" s="514"/>
      <c r="D28" s="1299" t="str">
        <f>Sprachen!L138</f>
        <v>Definition of scope of the software product</v>
      </c>
      <c r="E28" s="1300"/>
      <c r="F28" s="1300"/>
      <c r="G28" s="1300"/>
      <c r="H28" s="1300"/>
      <c r="I28" s="1300"/>
      <c r="J28" s="1300"/>
      <c r="K28" s="1300"/>
      <c r="L28" s="1301"/>
      <c r="M28" s="1302" t="str">
        <f>Sprachen!L4</f>
        <v>Yes</v>
      </c>
      <c r="N28" s="1303"/>
      <c r="O28" s="517"/>
      <c r="P28" s="517"/>
      <c r="Q28" s="517"/>
      <c r="R28" s="517"/>
      <c r="S28" s="1306"/>
      <c r="T28" s="1307"/>
      <c r="U28" s="1306"/>
      <c r="V28" s="1308"/>
      <c r="W28" s="1308"/>
      <c r="X28" s="1308"/>
      <c r="Y28" s="1308"/>
      <c r="Z28" s="1308"/>
      <c r="AA28" s="1307"/>
      <c r="AB28" s="1309"/>
      <c r="AC28" s="1309"/>
      <c r="AD28" s="1309"/>
      <c r="AE28" s="1309"/>
      <c r="AF28" s="1310"/>
      <c r="AG28" s="1311"/>
      <c r="AH28" s="1311"/>
      <c r="AI28" s="1311"/>
      <c r="AJ28" s="1311"/>
      <c r="AK28" s="1311"/>
      <c r="AL28" s="1311"/>
      <c r="AM28" s="1311"/>
      <c r="AN28" s="1312"/>
      <c r="AO28" t="b">
        <f t="shared" ref="AO28:AO38" si="0">IF(O28&lt;&gt;"",1)</f>
        <v>0</v>
      </c>
      <c r="AP28" t="b">
        <f t="shared" ref="AP28:AP38" si="1">IF(Q28&lt;&gt;"",1)</f>
        <v>0</v>
      </c>
      <c r="AQ28" t="b">
        <f>IF(S28&lt;&gt;"",1)</f>
        <v>0</v>
      </c>
      <c r="AR28">
        <f>SUM(AO28:AQ28)</f>
        <v>0</v>
      </c>
      <c r="AS28" t="b">
        <f>AND(M28=Sprachen!$L$4,AR28=0)</f>
        <v>1</v>
      </c>
      <c r="AT28">
        <f>IF(M28=Sprachen!$L$4,1,0)</f>
        <v>1</v>
      </c>
      <c r="AU28" s="481">
        <f>SUM(AT28:AT38)</f>
        <v>4</v>
      </c>
      <c r="AV28" s="481">
        <f>SUM(AO28:AO38)</f>
        <v>0</v>
      </c>
      <c r="AW28" s="481">
        <f>SUM(AP28:AP38)</f>
        <v>0</v>
      </c>
      <c r="AX28" s="481">
        <f>SUM(AQ28:AQ38)</f>
        <v>0</v>
      </c>
      <c r="AY28" s="481">
        <f>IF(AND(AU28=SUM(AO28:AP29),AU28&gt;0),IF(AU28=AV28,1,2),0)</f>
        <v>0</v>
      </c>
    </row>
    <row r="29" spans="1:51" ht="68.25" customHeight="1" x14ac:dyDescent="0.2">
      <c r="A29" s="1318"/>
      <c r="B29" s="1188" t="s">
        <v>919</v>
      </c>
      <c r="C29" s="531"/>
      <c r="D29" s="426" t="str">
        <f>Sprachen!L297</f>
        <v xml:space="preserve">Reference to contractually stipulated quality requirements </v>
      </c>
      <c r="E29" s="427"/>
      <c r="F29" s="427"/>
      <c r="G29" s="427"/>
      <c r="H29" s="427"/>
      <c r="I29" s="427"/>
      <c r="J29" s="427"/>
      <c r="K29" s="427"/>
      <c r="L29" s="428"/>
      <c r="M29" s="1304" t="str">
        <f>Sprachen!L4</f>
        <v>Yes</v>
      </c>
      <c r="N29" s="1305"/>
      <c r="O29" s="534"/>
      <c r="P29" s="534"/>
      <c r="Q29" s="534"/>
      <c r="R29" s="534"/>
      <c r="S29" s="414"/>
      <c r="T29" s="536"/>
      <c r="U29" s="414"/>
      <c r="V29" s="415"/>
      <c r="W29" s="415"/>
      <c r="X29" s="415"/>
      <c r="Y29" s="415"/>
      <c r="Z29" s="415"/>
      <c r="AA29" s="536"/>
      <c r="AB29" s="1021"/>
      <c r="AC29" s="1021"/>
      <c r="AD29" s="1021"/>
      <c r="AE29" s="1021"/>
      <c r="AF29" s="1313"/>
      <c r="AG29" s="1193"/>
      <c r="AH29" s="1193"/>
      <c r="AI29" s="1193"/>
      <c r="AJ29" s="1193"/>
      <c r="AK29" s="1193"/>
      <c r="AL29" s="1193"/>
      <c r="AM29" s="1193"/>
      <c r="AN29" s="1314"/>
      <c r="AO29" t="b">
        <f t="shared" si="0"/>
        <v>0</v>
      </c>
      <c r="AP29" t="b">
        <f t="shared" si="1"/>
        <v>0</v>
      </c>
      <c r="AQ29" t="b">
        <f t="shared" ref="AQ29:AQ38" si="2">IF(S29&lt;&gt;"",1)</f>
        <v>0</v>
      </c>
      <c r="AR29">
        <f t="shared" ref="AR29:AR38" si="3">SUM(AO29:AQ29)</f>
        <v>0</v>
      </c>
      <c r="AS29" t="b">
        <f>AND(M29=Sprachen!$L$4,AR29=0)</f>
        <v>1</v>
      </c>
      <c r="AT29">
        <f>IF(M29=Sprachen!$L$4,1,0)</f>
        <v>1</v>
      </c>
      <c r="AU29" s="481"/>
      <c r="AV29" s="481"/>
      <c r="AW29" s="481"/>
      <c r="AX29" s="481"/>
      <c r="AY29" s="481"/>
    </row>
    <row r="30" spans="1:51" ht="34.5" customHeight="1" x14ac:dyDescent="0.2">
      <c r="A30" s="1318"/>
      <c r="B30" s="1188" t="s">
        <v>920</v>
      </c>
      <c r="C30" s="531"/>
      <c r="D30" s="533" t="str">
        <f>Sprachen!L105</f>
        <v>Documentation of technical SW specifications</v>
      </c>
      <c r="E30" s="533"/>
      <c r="F30" s="533"/>
      <c r="G30" s="533"/>
      <c r="H30" s="533"/>
      <c r="I30" s="533"/>
      <c r="J30" s="533"/>
      <c r="K30" s="533"/>
      <c r="L30" s="533"/>
      <c r="M30" s="534" t="str">
        <f>IF('Anlage 2 PPF Abstimmung'!O203&lt;&gt;"",'Anlage 2 PPF Abstimmung'!O203,"")</f>
        <v/>
      </c>
      <c r="N30" s="534"/>
      <c r="O30" s="534"/>
      <c r="P30" s="534"/>
      <c r="Q30" s="534"/>
      <c r="R30" s="534"/>
      <c r="S30" s="414"/>
      <c r="T30" s="536"/>
      <c r="U30" s="414"/>
      <c r="V30" s="415"/>
      <c r="W30" s="415"/>
      <c r="X30" s="415"/>
      <c r="Y30" s="415"/>
      <c r="Z30" s="415"/>
      <c r="AA30" s="536"/>
      <c r="AB30" s="1021"/>
      <c r="AC30" s="1021"/>
      <c r="AD30" s="1021"/>
      <c r="AE30" s="1021"/>
      <c r="AF30" s="1021"/>
      <c r="AG30" s="1021"/>
      <c r="AH30" s="1021"/>
      <c r="AI30" s="1021"/>
      <c r="AJ30" s="1021"/>
      <c r="AK30" s="1021"/>
      <c r="AL30" s="1021"/>
      <c r="AM30" s="1021"/>
      <c r="AN30" s="1022"/>
      <c r="AO30" t="b">
        <f t="shared" si="0"/>
        <v>0</v>
      </c>
      <c r="AP30" t="b">
        <f t="shared" si="1"/>
        <v>0</v>
      </c>
      <c r="AQ30" t="b">
        <f t="shared" si="2"/>
        <v>0</v>
      </c>
      <c r="AR30">
        <f t="shared" si="3"/>
        <v>0</v>
      </c>
      <c r="AS30" t="b">
        <f>AND(M30=Sprachen!$L$4,AR30=0)</f>
        <v>0</v>
      </c>
      <c r="AT30">
        <f>IF(M30=Sprachen!$L$4,1,0)</f>
        <v>0</v>
      </c>
      <c r="AU30" s="481"/>
      <c r="AV30" s="481"/>
      <c r="AW30" s="481"/>
      <c r="AX30" s="481"/>
      <c r="AY30" s="481"/>
    </row>
    <row r="31" spans="1:51" ht="23.25" customHeight="1" x14ac:dyDescent="0.2">
      <c r="A31" s="1318"/>
      <c r="B31" s="1188" t="s">
        <v>921</v>
      </c>
      <c r="C31" s="531"/>
      <c r="D31" s="533" t="str">
        <f>Sprachen!L223</f>
        <v>Implementation of the requirements from 6.3 and 6.4, especially the Special Characteristics</v>
      </c>
      <c r="E31" s="533"/>
      <c r="F31" s="533"/>
      <c r="G31" s="533"/>
      <c r="H31" s="533"/>
      <c r="I31" s="533"/>
      <c r="J31" s="533"/>
      <c r="K31" s="533"/>
      <c r="L31" s="533"/>
      <c r="M31" s="414" t="str">
        <f>IF('Anlage 2 PPF Abstimmung'!O204&lt;&gt;"",'Anlage 2 PPF Abstimmung'!O204,"")</f>
        <v/>
      </c>
      <c r="N31" s="536"/>
      <c r="O31" s="534"/>
      <c r="P31" s="534"/>
      <c r="Q31" s="534"/>
      <c r="R31" s="534"/>
      <c r="S31" s="414"/>
      <c r="T31" s="536"/>
      <c r="U31" s="414"/>
      <c r="V31" s="415"/>
      <c r="W31" s="415"/>
      <c r="X31" s="415"/>
      <c r="Y31" s="415"/>
      <c r="Z31" s="415"/>
      <c r="AA31" s="536"/>
      <c r="AB31" s="1021"/>
      <c r="AC31" s="1021"/>
      <c r="AD31" s="1021"/>
      <c r="AE31" s="1021"/>
      <c r="AF31" s="1021"/>
      <c r="AG31" s="1021"/>
      <c r="AH31" s="1021"/>
      <c r="AI31" s="1021"/>
      <c r="AJ31" s="1021"/>
      <c r="AK31" s="1021"/>
      <c r="AL31" s="1021"/>
      <c r="AM31" s="1021"/>
      <c r="AN31" s="1022"/>
      <c r="AO31" t="b">
        <f t="shared" si="0"/>
        <v>0</v>
      </c>
      <c r="AP31" t="b">
        <f t="shared" si="1"/>
        <v>0</v>
      </c>
      <c r="AQ31" t="b">
        <f t="shared" si="2"/>
        <v>0</v>
      </c>
      <c r="AR31">
        <f t="shared" si="3"/>
        <v>0</v>
      </c>
      <c r="AS31" t="b">
        <f>AND(M31=Sprachen!$L$4,AR31=0)</f>
        <v>0</v>
      </c>
      <c r="AT31">
        <f>IF(M31=Sprachen!$L$4,1,0)</f>
        <v>0</v>
      </c>
      <c r="AU31" s="481"/>
      <c r="AV31" s="481"/>
      <c r="AW31" s="481"/>
      <c r="AX31" s="481"/>
      <c r="AY31" s="481"/>
    </row>
    <row r="32" spans="1:51" ht="34.5" customHeight="1" x14ac:dyDescent="0.2">
      <c r="A32" s="1318"/>
      <c r="B32" s="1188" t="s">
        <v>922</v>
      </c>
      <c r="C32" s="531"/>
      <c r="D32" s="533" t="str">
        <f>Sprachen!L111</f>
        <v>Documentation of FOSS (free and open-source software)</v>
      </c>
      <c r="E32" s="533"/>
      <c r="F32" s="533"/>
      <c r="G32" s="533"/>
      <c r="H32" s="533"/>
      <c r="I32" s="533"/>
      <c r="J32" s="533"/>
      <c r="K32" s="533"/>
      <c r="L32" s="533"/>
      <c r="M32" s="414" t="str">
        <f>Sprachen!L4</f>
        <v>Yes</v>
      </c>
      <c r="N32" s="536"/>
      <c r="O32" s="534"/>
      <c r="P32" s="534"/>
      <c r="Q32" s="534"/>
      <c r="R32" s="534"/>
      <c r="S32" s="414"/>
      <c r="T32" s="536"/>
      <c r="U32" s="414"/>
      <c r="V32" s="415"/>
      <c r="W32" s="415"/>
      <c r="X32" s="415"/>
      <c r="Y32" s="415"/>
      <c r="Z32" s="415"/>
      <c r="AA32" s="536"/>
      <c r="AB32" s="1021"/>
      <c r="AC32" s="1021"/>
      <c r="AD32" s="1021"/>
      <c r="AE32" s="1021"/>
      <c r="AF32" s="1021"/>
      <c r="AG32" s="1021"/>
      <c r="AH32" s="1021"/>
      <c r="AI32" s="1021"/>
      <c r="AJ32" s="1021"/>
      <c r="AK32" s="1021"/>
      <c r="AL32" s="1021"/>
      <c r="AM32" s="1021"/>
      <c r="AN32" s="1022"/>
      <c r="AO32" t="b">
        <f t="shared" si="0"/>
        <v>0</v>
      </c>
      <c r="AP32" t="b">
        <f t="shared" si="1"/>
        <v>0</v>
      </c>
      <c r="AQ32" t="b">
        <f t="shared" si="2"/>
        <v>0</v>
      </c>
      <c r="AR32">
        <f t="shared" si="3"/>
        <v>0</v>
      </c>
      <c r="AS32" t="b">
        <f>AND(M32=Sprachen!$L$4,AR32=0)</f>
        <v>1</v>
      </c>
      <c r="AT32">
        <f>IF(M32=Sprachen!$L$4,1,0)</f>
        <v>1</v>
      </c>
      <c r="AU32" s="481"/>
      <c r="AV32" s="481"/>
      <c r="AW32" s="481"/>
      <c r="AX32" s="481"/>
      <c r="AY32" s="481"/>
    </row>
    <row r="33" spans="1:51" x14ac:dyDescent="0.2">
      <c r="A33" s="1318"/>
      <c r="B33" s="1188" t="s">
        <v>923</v>
      </c>
      <c r="C33" s="531"/>
      <c r="D33" s="533" t="str">
        <f>Sprachen!L200</f>
        <v xml:space="preserve">List of known errors </v>
      </c>
      <c r="E33" s="533"/>
      <c r="F33" s="533"/>
      <c r="G33" s="533"/>
      <c r="H33" s="533"/>
      <c r="I33" s="533"/>
      <c r="J33" s="533"/>
      <c r="K33" s="533"/>
      <c r="L33" s="533"/>
      <c r="M33" s="414" t="str">
        <f>Sprachen!L4</f>
        <v>Yes</v>
      </c>
      <c r="N33" s="536"/>
      <c r="O33" s="534"/>
      <c r="P33" s="534"/>
      <c r="Q33" s="534"/>
      <c r="R33" s="534"/>
      <c r="S33" s="414"/>
      <c r="T33" s="536"/>
      <c r="U33" s="414"/>
      <c r="V33" s="415"/>
      <c r="W33" s="415"/>
      <c r="X33" s="415"/>
      <c r="Y33" s="415"/>
      <c r="Z33" s="415"/>
      <c r="AA33" s="536"/>
      <c r="AB33" s="1021"/>
      <c r="AC33" s="1021"/>
      <c r="AD33" s="1021"/>
      <c r="AE33" s="1021"/>
      <c r="AF33" s="1021"/>
      <c r="AG33" s="1021"/>
      <c r="AH33" s="1021"/>
      <c r="AI33" s="1021"/>
      <c r="AJ33" s="1021"/>
      <c r="AK33" s="1021"/>
      <c r="AL33" s="1021"/>
      <c r="AM33" s="1021"/>
      <c r="AN33" s="1022"/>
      <c r="AO33" t="b">
        <f t="shared" si="0"/>
        <v>0</v>
      </c>
      <c r="AP33" t="b">
        <f t="shared" si="1"/>
        <v>0</v>
      </c>
      <c r="AQ33" t="b">
        <f t="shared" si="2"/>
        <v>0</v>
      </c>
      <c r="AR33">
        <f t="shared" si="3"/>
        <v>0</v>
      </c>
      <c r="AS33" t="b">
        <f>AND(M33=Sprachen!$L$4,AR33=0)</f>
        <v>1</v>
      </c>
      <c r="AT33">
        <f>IF(M33=Sprachen!$L$4,1,0)</f>
        <v>1</v>
      </c>
      <c r="AU33" s="481"/>
      <c r="AV33" s="481"/>
      <c r="AW33" s="481"/>
      <c r="AX33" s="481"/>
      <c r="AY33" s="481"/>
    </row>
    <row r="34" spans="1:51" ht="50.25" customHeight="1" x14ac:dyDescent="0.2">
      <c r="A34" s="1318"/>
      <c r="B34" s="1188" t="s">
        <v>924</v>
      </c>
      <c r="C34" s="531"/>
      <c r="D34" s="533" t="str">
        <f>Sprachen!L108</f>
        <v>Documentation of development tools</v>
      </c>
      <c r="E34" s="533"/>
      <c r="F34" s="533"/>
      <c r="G34" s="533"/>
      <c r="H34" s="533"/>
      <c r="I34" s="533"/>
      <c r="J34" s="533"/>
      <c r="K34" s="533"/>
      <c r="L34" s="533"/>
      <c r="M34" s="534" t="str">
        <f>IF('Anlage 2 PPF Abstimmung'!O207&lt;&gt;"",'Anlage 2 PPF Abstimmung'!O207,"")</f>
        <v/>
      </c>
      <c r="N34" s="534"/>
      <c r="O34" s="534"/>
      <c r="P34" s="534"/>
      <c r="Q34" s="534"/>
      <c r="R34" s="534"/>
      <c r="S34" s="414"/>
      <c r="T34" s="536"/>
      <c r="U34" s="414"/>
      <c r="V34" s="415"/>
      <c r="W34" s="415"/>
      <c r="X34" s="415"/>
      <c r="Y34" s="415"/>
      <c r="Z34" s="415"/>
      <c r="AA34" s="536"/>
      <c r="AB34" s="1021"/>
      <c r="AC34" s="1021"/>
      <c r="AD34" s="1021"/>
      <c r="AE34" s="1021"/>
      <c r="AF34" s="1021"/>
      <c r="AG34" s="1021"/>
      <c r="AH34" s="1021"/>
      <c r="AI34" s="1021"/>
      <c r="AJ34" s="1021"/>
      <c r="AK34" s="1021"/>
      <c r="AL34" s="1021"/>
      <c r="AM34" s="1021"/>
      <c r="AN34" s="1022"/>
      <c r="AO34" t="b">
        <f t="shared" si="0"/>
        <v>0</v>
      </c>
      <c r="AP34" t="b">
        <f t="shared" si="1"/>
        <v>0</v>
      </c>
      <c r="AQ34" t="b">
        <f t="shared" si="2"/>
        <v>0</v>
      </c>
      <c r="AR34">
        <f t="shared" si="3"/>
        <v>0</v>
      </c>
      <c r="AS34" t="b">
        <f>AND(M34=Sprachen!$L$4,AR34=0)</f>
        <v>0</v>
      </c>
      <c r="AT34">
        <f>IF(M34=Sprachen!$L$4,1,0)</f>
        <v>0</v>
      </c>
      <c r="AU34" s="481"/>
      <c r="AV34" s="481"/>
      <c r="AW34" s="481"/>
      <c r="AX34" s="481"/>
      <c r="AY34" s="481"/>
    </row>
    <row r="35" spans="1:51" ht="38.25" customHeight="1" x14ac:dyDescent="0.2">
      <c r="A35" s="1318"/>
      <c r="B35" s="1188" t="s">
        <v>925</v>
      </c>
      <c r="C35" s="531"/>
      <c r="D35" s="533" t="str">
        <f>Sprachen!L109</f>
        <v xml:space="preserve">Documentation of testing tools </v>
      </c>
      <c r="E35" s="533"/>
      <c r="F35" s="533"/>
      <c r="G35" s="533"/>
      <c r="H35" s="533"/>
      <c r="I35" s="533"/>
      <c r="J35" s="533"/>
      <c r="K35" s="533"/>
      <c r="L35" s="533"/>
      <c r="M35" s="534" t="str">
        <f>IF('Anlage 2 PPF Abstimmung'!O208&lt;&gt;"",'Anlage 2 PPF Abstimmung'!O208,"")</f>
        <v/>
      </c>
      <c r="N35" s="534"/>
      <c r="O35" s="534"/>
      <c r="P35" s="534"/>
      <c r="Q35" s="534"/>
      <c r="R35" s="534"/>
      <c r="S35" s="414"/>
      <c r="T35" s="536"/>
      <c r="U35" s="414"/>
      <c r="V35" s="415"/>
      <c r="W35" s="415"/>
      <c r="X35" s="415"/>
      <c r="Y35" s="415"/>
      <c r="Z35" s="415"/>
      <c r="AA35" s="536"/>
      <c r="AB35" s="1021"/>
      <c r="AC35" s="1021"/>
      <c r="AD35" s="1021"/>
      <c r="AE35" s="1021"/>
      <c r="AF35" s="1021"/>
      <c r="AG35" s="1021"/>
      <c r="AH35" s="1021"/>
      <c r="AI35" s="1021"/>
      <c r="AJ35" s="1021"/>
      <c r="AK35" s="1021"/>
      <c r="AL35" s="1021"/>
      <c r="AM35" s="1021"/>
      <c r="AN35" s="1022"/>
      <c r="AO35" t="b">
        <f t="shared" si="0"/>
        <v>0</v>
      </c>
      <c r="AP35" t="b">
        <f t="shared" si="1"/>
        <v>0</v>
      </c>
      <c r="AQ35" t="b">
        <f t="shared" si="2"/>
        <v>0</v>
      </c>
      <c r="AR35">
        <f t="shared" si="3"/>
        <v>0</v>
      </c>
      <c r="AS35" t="b">
        <f>AND(M35=Sprachen!$L$4,AR35=0)</f>
        <v>0</v>
      </c>
      <c r="AT35">
        <f>IF(M35=Sprachen!$L$4,1,0)</f>
        <v>0</v>
      </c>
      <c r="AU35" s="481"/>
      <c r="AV35" s="481"/>
      <c r="AW35" s="481"/>
      <c r="AX35" s="481"/>
      <c r="AY35" s="481"/>
    </row>
    <row r="36" spans="1:51" ht="45" customHeight="1" thickBot="1" x14ac:dyDescent="0.25">
      <c r="A36" s="1319"/>
      <c r="B36" s="1195" t="s">
        <v>926</v>
      </c>
      <c r="C36" s="538"/>
      <c r="D36" s="533" t="str">
        <f>Sprachen!L110</f>
        <v>Documentation of version management</v>
      </c>
      <c r="E36" s="533"/>
      <c r="F36" s="533"/>
      <c r="G36" s="533"/>
      <c r="H36" s="533"/>
      <c r="I36" s="533"/>
      <c r="J36" s="533"/>
      <c r="K36" s="533"/>
      <c r="L36" s="533"/>
      <c r="M36" s="1026" t="str">
        <f>IF('Anlage 2 PPF Abstimmung'!O209&lt;&gt;"",'Anlage 2 PPF Abstimmung'!O209,"")</f>
        <v/>
      </c>
      <c r="N36" s="1027"/>
      <c r="O36" s="534"/>
      <c r="P36" s="534"/>
      <c r="Q36" s="534"/>
      <c r="R36" s="534"/>
      <c r="S36" s="414"/>
      <c r="T36" s="536"/>
      <c r="U36" s="414"/>
      <c r="V36" s="415"/>
      <c r="W36" s="415"/>
      <c r="X36" s="415"/>
      <c r="Y36" s="415"/>
      <c r="Z36" s="415"/>
      <c r="AA36" s="536"/>
      <c r="AB36" s="1315"/>
      <c r="AC36" s="1315"/>
      <c r="AD36" s="1315"/>
      <c r="AE36" s="1315"/>
      <c r="AF36" s="1315"/>
      <c r="AG36" s="1315"/>
      <c r="AH36" s="1315"/>
      <c r="AI36" s="1315"/>
      <c r="AJ36" s="1315"/>
      <c r="AK36" s="1315"/>
      <c r="AL36" s="1315"/>
      <c r="AM36" s="1315"/>
      <c r="AN36" s="1316"/>
      <c r="AO36" t="b">
        <f t="shared" si="0"/>
        <v>0</v>
      </c>
      <c r="AP36" t="b">
        <f t="shared" si="1"/>
        <v>0</v>
      </c>
      <c r="AQ36" t="b">
        <f t="shared" si="2"/>
        <v>0</v>
      </c>
      <c r="AR36">
        <f t="shared" si="3"/>
        <v>0</v>
      </c>
      <c r="AS36" t="b">
        <f>AND(M36=Sprachen!$L$4,AR36=0)</f>
        <v>0</v>
      </c>
      <c r="AT36">
        <f>IF(M36=Sprachen!$L$4,1,0)</f>
        <v>0</v>
      </c>
      <c r="AU36" s="481"/>
      <c r="AV36" s="481"/>
      <c r="AW36" s="481"/>
      <c r="AX36" s="481"/>
      <c r="AY36" s="481"/>
    </row>
    <row r="37" spans="1:51" ht="84.75" customHeight="1" thickTop="1" thickBot="1" x14ac:dyDescent="0.25">
      <c r="A37" s="998" t="str">
        <f>Sprachen!L253</f>
        <v>Order number</v>
      </c>
      <c r="B37" s="999"/>
      <c r="C37" s="1000"/>
      <c r="D37" s="1001" t="str">
        <f>Sprachen!L289</f>
        <v>Test area</v>
      </c>
      <c r="E37" s="1002"/>
      <c r="F37" s="1002"/>
      <c r="G37" s="1003" t="str">
        <f>Sprachen!L12</f>
        <v>(if applicable for the product)</v>
      </c>
      <c r="H37" s="1003"/>
      <c r="I37" s="1003"/>
      <c r="J37" s="1003"/>
      <c r="K37" s="1003"/>
      <c r="L37" s="1004"/>
      <c r="M37" s="1005" t="str">
        <f>Sprachen!L366</f>
        <v>Submission required</v>
      </c>
      <c r="N37" s="1000"/>
      <c r="O37" s="1005" t="str">
        <f>Sprachen!L43</f>
        <v>Requirements fully met</v>
      </c>
      <c r="P37" s="1000"/>
      <c r="Q37" s="1005" t="str">
        <f>Sprachen!L42</f>
        <v>Requirements not fully met</v>
      </c>
      <c r="R37" s="1000"/>
      <c r="S37" s="1005" t="str">
        <f>Sprachen!L419</f>
        <v>Requirements not met</v>
      </c>
      <c r="T37" s="1000"/>
      <c r="U37" s="1005" t="str">
        <f>Sprachen!L421</f>
        <v>Process evaluation method</v>
      </c>
      <c r="V37" s="999"/>
      <c r="W37" s="999"/>
      <c r="X37" s="999"/>
      <c r="Y37" s="999"/>
      <c r="Z37" s="999"/>
      <c r="AA37" s="999"/>
      <c r="AB37" s="998" t="str">
        <f>Sprachen!L420</f>
        <v>Date of last evaluation</v>
      </c>
      <c r="AC37" s="999"/>
      <c r="AD37" s="999"/>
      <c r="AE37" s="1000"/>
      <c r="AF37" s="1005" t="str">
        <f>Sprachen!L422</f>
        <v>Process evaluation result</v>
      </c>
      <c r="AG37" s="999"/>
      <c r="AH37" s="999"/>
      <c r="AI37" s="999"/>
      <c r="AJ37" s="999"/>
      <c r="AK37" s="999"/>
      <c r="AL37" s="999"/>
      <c r="AM37" s="999"/>
      <c r="AN37" s="1008"/>
      <c r="AU37" s="481"/>
      <c r="AV37" s="481"/>
      <c r="AW37" s="481"/>
      <c r="AX37" s="481"/>
      <c r="AY37" s="481"/>
    </row>
    <row r="38" spans="1:51" ht="39.75" customHeight="1" thickTop="1" thickBot="1" x14ac:dyDescent="0.25">
      <c r="A38" s="551" t="s">
        <v>927</v>
      </c>
      <c r="B38" s="552"/>
      <c r="C38" s="538"/>
      <c r="D38" s="540" t="str">
        <f>Sprachen!L221</f>
        <v>Documentation of a process evaluation (e.g. VDA Automotive Spice)</v>
      </c>
      <c r="E38" s="540"/>
      <c r="F38" s="540"/>
      <c r="G38" s="540"/>
      <c r="H38" s="540"/>
      <c r="I38" s="540"/>
      <c r="J38" s="540"/>
      <c r="K38" s="540"/>
      <c r="L38" s="540"/>
      <c r="M38" s="1023" t="str">
        <f>IF('Anlage 2 PPF Abstimmung'!O210&lt;&gt;"",'Anlage 2 PPF Abstimmung'!O210,"")</f>
        <v/>
      </c>
      <c r="N38" s="1024"/>
      <c r="O38" s="553"/>
      <c r="P38" s="553"/>
      <c r="Q38" s="553"/>
      <c r="R38" s="553"/>
      <c r="S38" s="554"/>
      <c r="T38" s="555"/>
      <c r="U38" s="554"/>
      <c r="V38" s="444"/>
      <c r="W38" s="444"/>
      <c r="X38" s="444"/>
      <c r="Y38" s="444"/>
      <c r="Z38" s="444"/>
      <c r="AA38" s="555"/>
      <c r="AB38" s="1320"/>
      <c r="AC38" s="1320"/>
      <c r="AD38" s="1320"/>
      <c r="AE38" s="1320"/>
      <c r="AF38" s="1320"/>
      <c r="AG38" s="1320"/>
      <c r="AH38" s="1320"/>
      <c r="AI38" s="1320"/>
      <c r="AJ38" s="1320"/>
      <c r="AK38" s="1320"/>
      <c r="AL38" s="1320"/>
      <c r="AM38" s="1320"/>
      <c r="AN38" s="1321"/>
      <c r="AO38" t="b">
        <f t="shared" si="0"/>
        <v>0</v>
      </c>
      <c r="AP38" t="b">
        <f t="shared" si="1"/>
        <v>0</v>
      </c>
      <c r="AQ38" t="b">
        <f t="shared" si="2"/>
        <v>0</v>
      </c>
      <c r="AR38">
        <f t="shared" si="3"/>
        <v>0</v>
      </c>
      <c r="AS38" t="b">
        <f>AND(M38=Sprachen!$L$4,AR38=0)</f>
        <v>0</v>
      </c>
      <c r="AT38">
        <f>IF(M38=Sprachen!$L$4,1,0)</f>
        <v>0</v>
      </c>
      <c r="AU38" s="481"/>
      <c r="AV38" s="481"/>
      <c r="AW38" s="481"/>
      <c r="AX38" s="481"/>
      <c r="AY38" s="481"/>
    </row>
    <row r="39" spans="1:51" s="15" customFormat="1" ht="17.25" customHeight="1" thickTop="1" thickBot="1" x14ac:dyDescent="0.25">
      <c r="A39" s="173" t="str">
        <f>Sprachen!L424</f>
        <v>Details for usage of software modules</v>
      </c>
      <c r="B39" s="174"/>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174"/>
      <c r="AF39" s="174"/>
      <c r="AG39" s="174"/>
      <c r="AH39" s="174"/>
      <c r="AI39" s="174"/>
      <c r="AJ39" s="174"/>
      <c r="AK39" s="174"/>
      <c r="AL39" s="174"/>
      <c r="AM39" s="174"/>
      <c r="AN39" s="175"/>
      <c r="AO39"/>
      <c r="AP39"/>
      <c r="AQ39"/>
      <c r="AR39"/>
      <c r="AS39"/>
      <c r="AT39"/>
    </row>
    <row r="40" spans="1:51" s="15" customFormat="1" ht="65.25" customHeight="1" thickTop="1" x14ac:dyDescent="0.2">
      <c r="A40" s="1333" t="str">
        <f>Sprachen!L424</f>
        <v>Details for usage of software modules</v>
      </c>
      <c r="B40" s="1336" t="str">
        <f>Sprachen!L425</f>
        <v>SW-PNR</v>
      </c>
      <c r="C40" s="1336"/>
      <c r="D40" s="1336"/>
      <c r="E40" s="1336"/>
      <c r="F40" s="1336"/>
      <c r="G40" s="1269" t="str">
        <f>Sprachen!L426</f>
        <v>Release name (customer)</v>
      </c>
      <c r="H40" s="1269"/>
      <c r="I40" s="1269"/>
      <c r="J40" s="1269"/>
      <c r="K40" s="1269"/>
      <c r="L40" s="1269"/>
      <c r="M40" s="1269"/>
      <c r="N40" s="1269"/>
      <c r="O40" s="1269"/>
      <c r="P40" s="1269"/>
      <c r="Q40" s="1269" t="str">
        <f>Sprachen!L427</f>
        <v>Designation of organization</v>
      </c>
      <c r="R40" s="1269"/>
      <c r="S40" s="1269"/>
      <c r="T40" s="1269"/>
      <c r="U40" s="1269"/>
      <c r="V40" s="1269"/>
      <c r="W40" s="1269"/>
      <c r="X40" s="1269"/>
      <c r="Y40" s="1269"/>
      <c r="Z40" s="1269"/>
      <c r="AA40" s="1269"/>
      <c r="AB40" s="1339" t="str">
        <f>Sprachen!L428</f>
        <v>Test report</v>
      </c>
      <c r="AC40" s="1340"/>
      <c r="AD40" s="1341" t="str">
        <f>Sprachen!A429</f>
        <v>Freigabestatus</v>
      </c>
      <c r="AE40" s="1341"/>
      <c r="AF40" s="1342" t="str">
        <f>Sprachen!L61</f>
        <v>Remark</v>
      </c>
      <c r="AG40" s="1343"/>
      <c r="AH40" s="1343"/>
      <c r="AI40" s="1343"/>
      <c r="AJ40" s="1343"/>
      <c r="AK40" s="1343"/>
      <c r="AL40" s="1343"/>
      <c r="AM40" s="1343"/>
      <c r="AN40" s="1344"/>
      <c r="AO40"/>
      <c r="AP40"/>
      <c r="AQ40"/>
      <c r="AR40"/>
      <c r="AS40"/>
      <c r="AT40"/>
      <c r="AU40" s="39" t="str">
        <f>IF(AX28&gt;0,"X","")</f>
        <v/>
      </c>
    </row>
    <row r="41" spans="1:51" s="15" customFormat="1" ht="51" thickBot="1" x14ac:dyDescent="0.25">
      <c r="A41" s="1334"/>
      <c r="B41" s="1337"/>
      <c r="C41" s="1337"/>
      <c r="D41" s="1337"/>
      <c r="E41" s="1337"/>
      <c r="F41" s="1337"/>
      <c r="G41" s="1338"/>
      <c r="H41" s="1338"/>
      <c r="I41" s="1338"/>
      <c r="J41" s="1338"/>
      <c r="K41" s="1338"/>
      <c r="L41" s="1338"/>
      <c r="M41" s="1338"/>
      <c r="N41" s="1338"/>
      <c r="O41" s="1338"/>
      <c r="P41" s="1338"/>
      <c r="Q41" s="1338"/>
      <c r="R41" s="1338"/>
      <c r="S41" s="1338"/>
      <c r="T41" s="1338"/>
      <c r="U41" s="1338"/>
      <c r="V41" s="1338"/>
      <c r="W41" s="1338"/>
      <c r="X41" s="1338"/>
      <c r="Y41" s="1338"/>
      <c r="Z41" s="1338"/>
      <c r="AA41" s="1338"/>
      <c r="AB41" s="134" t="str">
        <f>Sprachen!L413</f>
        <v>Available</v>
      </c>
      <c r="AC41" s="135" t="str">
        <f>Sprachen!L414</f>
        <v>Not available</v>
      </c>
      <c r="AD41" s="136" t="str">
        <f>Sprachen!L413</f>
        <v>Available</v>
      </c>
      <c r="AE41" s="137" t="str">
        <f>Sprachen!L414</f>
        <v>Not available</v>
      </c>
      <c r="AF41" s="1345"/>
      <c r="AG41" s="1346"/>
      <c r="AH41" s="1346"/>
      <c r="AI41" s="1346"/>
      <c r="AJ41" s="1346"/>
      <c r="AK41" s="1346"/>
      <c r="AL41" s="1346"/>
      <c r="AM41" s="1346"/>
      <c r="AN41" s="1347"/>
      <c r="AO41"/>
      <c r="AP41"/>
      <c r="AQ41"/>
      <c r="AR41"/>
      <c r="AS41"/>
      <c r="AT41"/>
    </row>
    <row r="42" spans="1:51" s="15" customFormat="1" x14ac:dyDescent="0.2">
      <c r="A42" s="1334"/>
      <c r="B42" s="1348"/>
      <c r="C42" s="1349"/>
      <c r="D42" s="1349"/>
      <c r="E42" s="1349"/>
      <c r="F42" s="1350"/>
      <c r="G42" s="1322"/>
      <c r="H42" s="1323"/>
      <c r="I42" s="1323"/>
      <c r="J42" s="1323"/>
      <c r="K42" s="1323"/>
      <c r="L42" s="1323"/>
      <c r="M42" s="1323"/>
      <c r="N42" s="1323"/>
      <c r="O42" s="1323"/>
      <c r="P42" s="1324"/>
      <c r="Q42" s="1322"/>
      <c r="R42" s="1323"/>
      <c r="S42" s="1323"/>
      <c r="T42" s="1323"/>
      <c r="U42" s="1323"/>
      <c r="V42" s="1323"/>
      <c r="W42" s="1323"/>
      <c r="X42" s="1323"/>
      <c r="Y42" s="1323"/>
      <c r="Z42" s="1323"/>
      <c r="AA42" s="1324"/>
      <c r="AB42" s="138"/>
      <c r="AC42" s="139"/>
      <c r="AD42" s="138"/>
      <c r="AE42" s="139"/>
      <c r="AF42" s="1322"/>
      <c r="AG42" s="1323"/>
      <c r="AH42" s="1323"/>
      <c r="AI42" s="1323"/>
      <c r="AJ42" s="1323"/>
      <c r="AK42" s="1323"/>
      <c r="AL42" s="1323"/>
      <c r="AM42" s="1323"/>
      <c r="AN42" s="1325"/>
      <c r="AO42"/>
      <c r="AP42"/>
      <c r="AQ42"/>
      <c r="AR42"/>
      <c r="AS42"/>
      <c r="AT42"/>
    </row>
    <row r="43" spans="1:51" s="15" customFormat="1" x14ac:dyDescent="0.2">
      <c r="A43" s="1334"/>
      <c r="B43" s="1326"/>
      <c r="C43" s="1327"/>
      <c r="D43" s="1327"/>
      <c r="E43" s="1327"/>
      <c r="F43" s="1328"/>
      <c r="G43" s="1329"/>
      <c r="H43" s="1330"/>
      <c r="I43" s="1330"/>
      <c r="J43" s="1330"/>
      <c r="K43" s="1330"/>
      <c r="L43" s="1330"/>
      <c r="M43" s="1330"/>
      <c r="N43" s="1330"/>
      <c r="O43" s="1330"/>
      <c r="P43" s="1331"/>
      <c r="Q43" s="1329"/>
      <c r="R43" s="1330"/>
      <c r="S43" s="1330"/>
      <c r="T43" s="1330"/>
      <c r="U43" s="1330"/>
      <c r="V43" s="1330"/>
      <c r="W43" s="1330"/>
      <c r="X43" s="1330"/>
      <c r="Y43" s="1330"/>
      <c r="Z43" s="1330"/>
      <c r="AA43" s="1331"/>
      <c r="AB43" s="140"/>
      <c r="AC43" s="141"/>
      <c r="AD43" s="140"/>
      <c r="AE43" s="141"/>
      <c r="AF43" s="1329"/>
      <c r="AG43" s="1330"/>
      <c r="AH43" s="1330"/>
      <c r="AI43" s="1330"/>
      <c r="AJ43" s="1330"/>
      <c r="AK43" s="1330"/>
      <c r="AL43" s="1330"/>
      <c r="AM43" s="1330"/>
      <c r="AN43" s="1332"/>
      <c r="AO43"/>
      <c r="AP43"/>
      <c r="AQ43"/>
      <c r="AR43"/>
      <c r="AS43"/>
      <c r="AT43"/>
    </row>
    <row r="44" spans="1:51" s="15" customFormat="1" x14ac:dyDescent="0.2">
      <c r="A44" s="1334"/>
      <c r="B44" s="1326"/>
      <c r="C44" s="1327"/>
      <c r="D44" s="1327"/>
      <c r="E44" s="1327"/>
      <c r="F44" s="1328"/>
      <c r="G44" s="1329"/>
      <c r="H44" s="1330"/>
      <c r="I44" s="1330"/>
      <c r="J44" s="1330"/>
      <c r="K44" s="1330"/>
      <c r="L44" s="1330"/>
      <c r="M44" s="1330"/>
      <c r="N44" s="1330"/>
      <c r="O44" s="1330"/>
      <c r="P44" s="1331"/>
      <c r="Q44" s="1329"/>
      <c r="R44" s="1330"/>
      <c r="S44" s="1330"/>
      <c r="T44" s="1330"/>
      <c r="U44" s="1330"/>
      <c r="V44" s="1330"/>
      <c r="W44" s="1330"/>
      <c r="X44" s="1330"/>
      <c r="Y44" s="1330"/>
      <c r="Z44" s="1330"/>
      <c r="AA44" s="1331"/>
      <c r="AB44" s="140"/>
      <c r="AC44" s="141"/>
      <c r="AD44" s="140"/>
      <c r="AE44" s="141"/>
      <c r="AF44" s="1329"/>
      <c r="AG44" s="1330"/>
      <c r="AH44" s="1330"/>
      <c r="AI44" s="1330"/>
      <c r="AJ44" s="1330"/>
      <c r="AK44" s="1330"/>
      <c r="AL44" s="1330"/>
      <c r="AM44" s="1330"/>
      <c r="AN44" s="1332"/>
      <c r="AO44"/>
      <c r="AP44"/>
      <c r="AQ44"/>
      <c r="AR44"/>
      <c r="AS44"/>
      <c r="AT44"/>
    </row>
    <row r="45" spans="1:51" s="15" customFormat="1" ht="16.5" customHeight="1" x14ac:dyDescent="0.2">
      <c r="A45" s="1334"/>
      <c r="B45" s="1326"/>
      <c r="C45" s="1327"/>
      <c r="D45" s="1327"/>
      <c r="E45" s="1327"/>
      <c r="F45" s="1328"/>
      <c r="G45" s="1329"/>
      <c r="H45" s="1330"/>
      <c r="I45" s="1330"/>
      <c r="J45" s="1330"/>
      <c r="K45" s="1330"/>
      <c r="L45" s="1330"/>
      <c r="M45" s="1330"/>
      <c r="N45" s="1330"/>
      <c r="O45" s="1330"/>
      <c r="P45" s="1331"/>
      <c r="Q45" s="1329"/>
      <c r="R45" s="1330"/>
      <c r="S45" s="1330"/>
      <c r="T45" s="1330"/>
      <c r="U45" s="1330"/>
      <c r="V45" s="1330"/>
      <c r="W45" s="1330"/>
      <c r="X45" s="1330"/>
      <c r="Y45" s="1330"/>
      <c r="Z45" s="1330"/>
      <c r="AA45" s="1331"/>
      <c r="AB45" s="140"/>
      <c r="AC45" s="141"/>
      <c r="AD45" s="140"/>
      <c r="AE45" s="141"/>
      <c r="AF45" s="1329"/>
      <c r="AG45" s="1330"/>
      <c r="AH45" s="1330"/>
      <c r="AI45" s="1330"/>
      <c r="AJ45" s="1330"/>
      <c r="AK45" s="1330"/>
      <c r="AL45" s="1330"/>
      <c r="AM45" s="1330"/>
      <c r="AN45" s="1332"/>
      <c r="AO45"/>
      <c r="AP45"/>
      <c r="AQ45"/>
      <c r="AR45"/>
      <c r="AS45"/>
      <c r="AT45"/>
    </row>
    <row r="46" spans="1:51" s="15" customFormat="1" ht="17.25" customHeight="1" thickBot="1" x14ac:dyDescent="0.25">
      <c r="A46" s="1335"/>
      <c r="B46" s="1351"/>
      <c r="C46" s="1352"/>
      <c r="D46" s="1352"/>
      <c r="E46" s="1352"/>
      <c r="F46" s="1353"/>
      <c r="G46" s="1354"/>
      <c r="H46" s="1355"/>
      <c r="I46" s="1355"/>
      <c r="J46" s="1355"/>
      <c r="K46" s="1355"/>
      <c r="L46" s="1355"/>
      <c r="M46" s="1355"/>
      <c r="N46" s="1355"/>
      <c r="O46" s="1355"/>
      <c r="P46" s="1356"/>
      <c r="Q46" s="1354"/>
      <c r="R46" s="1355"/>
      <c r="S46" s="1355"/>
      <c r="T46" s="1355"/>
      <c r="U46" s="1355"/>
      <c r="V46" s="1355"/>
      <c r="W46" s="1355"/>
      <c r="X46" s="1355"/>
      <c r="Y46" s="1355"/>
      <c r="Z46" s="1355"/>
      <c r="AA46" s="1356"/>
      <c r="AB46" s="142"/>
      <c r="AC46" s="143"/>
      <c r="AD46" s="142"/>
      <c r="AE46" s="143"/>
      <c r="AF46" s="1354"/>
      <c r="AG46" s="1355"/>
      <c r="AH46" s="1355"/>
      <c r="AI46" s="1355"/>
      <c r="AJ46" s="1355"/>
      <c r="AK46" s="1355"/>
      <c r="AL46" s="1355"/>
      <c r="AM46" s="1355"/>
      <c r="AN46" s="1357"/>
      <c r="AO46"/>
      <c r="AP46"/>
      <c r="AQ46"/>
      <c r="AR46"/>
      <c r="AS46"/>
      <c r="AT46"/>
    </row>
    <row r="47" spans="1:51" s="5" customFormat="1" thickTop="1" thickBot="1" x14ac:dyDescent="0.25">
      <c r="A47" s="1035" t="str">
        <f>Sprachen!L430</f>
        <v>Usage recommendation of organization</v>
      </c>
      <c r="B47" s="1036"/>
      <c r="C47" s="1036"/>
      <c r="D47" s="1036"/>
      <c r="E47" s="1036"/>
      <c r="F47" s="1036"/>
      <c r="G47" s="1036"/>
      <c r="H47" s="1036"/>
      <c r="I47" s="1036"/>
      <c r="J47" s="1036"/>
      <c r="K47" s="1036"/>
      <c r="L47" s="1036"/>
      <c r="M47" s="1036"/>
      <c r="N47" s="1036"/>
      <c r="O47" s="1036"/>
      <c r="P47" s="1036"/>
      <c r="Q47" s="1036"/>
      <c r="R47" s="1036"/>
      <c r="S47" s="1036"/>
      <c r="T47" s="1036"/>
      <c r="U47" s="1036"/>
      <c r="V47" s="1036"/>
      <c r="W47" s="1036"/>
      <c r="X47" s="1036"/>
      <c r="Y47" s="1036"/>
      <c r="Z47" s="1036"/>
      <c r="AA47" s="1036"/>
      <c r="AB47" s="1036"/>
      <c r="AC47" s="1036"/>
      <c r="AD47" s="1036"/>
      <c r="AE47" s="1036"/>
      <c r="AF47" s="1036"/>
      <c r="AG47" s="1036"/>
      <c r="AH47" s="1036"/>
      <c r="AI47" s="1036"/>
      <c r="AJ47" s="1036"/>
      <c r="AK47" s="1036"/>
      <c r="AL47" s="1036"/>
      <c r="AM47" s="1036"/>
      <c r="AN47" s="1358"/>
    </row>
    <row r="48" spans="1:51" s="5" customFormat="1" ht="26.25" customHeight="1" thickTop="1" thickBot="1" x14ac:dyDescent="0.25">
      <c r="A48" s="1359" t="str">
        <f>Sprachen!L431</f>
        <v>(To use the software for the intended application by an authorized person with the organization thorough permission granted via legally binding signature (handwritten, electronic))</v>
      </c>
      <c r="B48" s="1360"/>
      <c r="C48" s="1360"/>
      <c r="D48" s="1360"/>
      <c r="E48" s="1360"/>
      <c r="F48" s="1360"/>
      <c r="G48" s="1360"/>
      <c r="H48" s="1360"/>
      <c r="I48" s="1360"/>
      <c r="J48" s="1360"/>
      <c r="K48" s="1360"/>
      <c r="L48" s="1360"/>
      <c r="M48" s="1360"/>
      <c r="N48" s="1360"/>
      <c r="O48" s="1360"/>
      <c r="P48" s="1360"/>
      <c r="Q48" s="1360"/>
      <c r="R48" s="1360"/>
      <c r="S48" s="1360"/>
      <c r="T48" s="1360"/>
      <c r="U48" s="1360"/>
      <c r="V48" s="1360"/>
      <c r="W48" s="1360"/>
      <c r="X48" s="1360"/>
      <c r="Y48" s="1360"/>
      <c r="Z48" s="1360"/>
      <c r="AA48" s="1360"/>
      <c r="AB48" s="1360"/>
      <c r="AC48" s="1360"/>
      <c r="AD48" s="1360"/>
      <c r="AE48" s="1360"/>
      <c r="AF48" s="1360"/>
      <c r="AG48" s="1360"/>
      <c r="AH48" s="1360"/>
      <c r="AI48" s="1360"/>
      <c r="AJ48" s="1360"/>
      <c r="AK48" s="1360"/>
      <c r="AL48" s="1360"/>
      <c r="AM48" s="1360"/>
      <c r="AN48" s="1360"/>
    </row>
    <row r="49" spans="1:41" ht="87" customHeight="1" thickTop="1" thickBot="1" x14ac:dyDescent="0.25">
      <c r="A49" s="1039" t="str">
        <f>Sprachen!L233</f>
        <v>Deliverable category</v>
      </c>
      <c r="B49" s="1040"/>
      <c r="C49" s="1040"/>
      <c r="D49" s="1040"/>
      <c r="E49" s="1040"/>
      <c r="F49" s="1040"/>
      <c r="G49" s="1040"/>
      <c r="H49" s="1040"/>
      <c r="I49" s="1040"/>
      <c r="J49" s="1040"/>
      <c r="K49" s="1040"/>
      <c r="L49" s="1041"/>
      <c r="M49" s="1042" t="str">
        <f>Sprachen!L366</f>
        <v>Submission required</v>
      </c>
      <c r="N49" s="1042"/>
      <c r="O49" s="1042" t="str">
        <f>Sprachen!L43</f>
        <v>Requirements fully met</v>
      </c>
      <c r="P49" s="1042"/>
      <c r="Q49" s="1042" t="str">
        <f>Sprachen!L42</f>
        <v>Requirements not fully met</v>
      </c>
      <c r="R49" s="1042"/>
      <c r="S49" s="1042" t="str">
        <f>Sprachen!L268</f>
        <v>PPA procedure towards customer closed</v>
      </c>
      <c r="T49" s="1042"/>
      <c r="U49" s="1042"/>
      <c r="V49" s="1042" t="str">
        <f>Sprachen!L25</f>
        <v>Updated PPA documentation required</v>
      </c>
      <c r="W49" s="1042"/>
      <c r="X49" s="1042"/>
      <c r="Y49" s="1042" t="str">
        <f>Sprachen!L238</f>
        <v>New PPA procedure required</v>
      </c>
      <c r="Z49" s="1042"/>
      <c r="AA49" s="1042"/>
      <c r="AB49" s="1044" t="str">
        <f>Sprachen!L302</f>
        <v>Risk assessment</v>
      </c>
      <c r="AC49" s="1044"/>
      <c r="AD49" s="1044"/>
      <c r="AE49" s="1044"/>
      <c r="AF49" s="1044"/>
      <c r="AG49" s="1044"/>
      <c r="AH49" s="1044"/>
      <c r="AI49" s="1044"/>
      <c r="AJ49" s="1044"/>
      <c r="AK49" s="1044" t="str">
        <f>Sprachen!L361</f>
        <v>Version / Date</v>
      </c>
      <c r="AL49" s="1044"/>
      <c r="AM49" s="1044"/>
      <c r="AN49" s="1044"/>
    </row>
    <row r="50" spans="1:41" ht="24.95" customHeight="1" thickBot="1" x14ac:dyDescent="0.25">
      <c r="A50" s="1049" t="str">
        <f>Sprachen!L323</f>
        <v>Deliverables for software</v>
      </c>
      <c r="B50" s="1050"/>
      <c r="C50" s="1051"/>
      <c r="D50" s="1051"/>
      <c r="E50" s="1051"/>
      <c r="F50" s="1051"/>
      <c r="G50" s="1051"/>
      <c r="H50" s="1051"/>
      <c r="I50" s="1051"/>
      <c r="J50" s="1051"/>
      <c r="K50" s="1051"/>
      <c r="L50" s="1051"/>
      <c r="M50" s="1052" t="str">
        <f>Sprachen!L4</f>
        <v>Yes</v>
      </c>
      <c r="N50" s="1052"/>
      <c r="O50" s="1052" t="str">
        <f>IF(AND(AW28=0,AX28=0,AU28=AV28),"X","")</f>
        <v/>
      </c>
      <c r="P50" s="1052"/>
      <c r="Q50" s="1052" t="str">
        <f>IF(AND(AV28&lt;AU28,AX28=0,AU28=(AV28+AW28)),"X","")</f>
        <v/>
      </c>
      <c r="R50" s="1052"/>
      <c r="S50" s="1052"/>
      <c r="T50" s="1052"/>
      <c r="U50" s="1052"/>
      <c r="V50" s="1052"/>
      <c r="W50" s="1052"/>
      <c r="X50" s="1052"/>
      <c r="Y50" s="1052"/>
      <c r="Z50" s="1052"/>
      <c r="AA50" s="1052"/>
      <c r="AB50" s="1163"/>
      <c r="AC50" s="1163"/>
      <c r="AD50" s="1163"/>
      <c r="AE50" s="1163"/>
      <c r="AF50" s="1163"/>
      <c r="AG50" s="1163"/>
      <c r="AH50" s="1163"/>
      <c r="AI50" s="1163"/>
      <c r="AJ50" s="1163"/>
      <c r="AK50" s="1163"/>
      <c r="AL50" s="1163"/>
      <c r="AM50" s="1163"/>
      <c r="AN50" s="1177"/>
    </row>
    <row r="51" spans="1:41" ht="24.95" customHeight="1" thickTop="1" thickBot="1" x14ac:dyDescent="0.25">
      <c r="A51" s="715" t="str">
        <f>Sprachen!L181</f>
        <v>To be provided by the customer</v>
      </c>
      <c r="B51" s="716"/>
      <c r="C51" s="716"/>
      <c r="D51" s="716"/>
      <c r="E51" s="716"/>
      <c r="F51" s="716"/>
      <c r="G51" s="716"/>
      <c r="H51" s="716"/>
      <c r="I51" s="716"/>
      <c r="J51" s="716"/>
      <c r="K51" s="716"/>
      <c r="L51" s="716"/>
      <c r="M51" s="716"/>
      <c r="N51" s="716"/>
      <c r="O51" s="716"/>
      <c r="P51" s="716"/>
      <c r="Q51" s="716"/>
      <c r="R51" s="716"/>
      <c r="S51" s="716"/>
      <c r="T51" s="716"/>
      <c r="U51" s="716"/>
      <c r="V51" s="716"/>
      <c r="W51" s="716"/>
      <c r="X51" s="716"/>
      <c r="Y51" s="716"/>
      <c r="Z51" s="716"/>
      <c r="AA51" s="716"/>
      <c r="AB51" s="716"/>
      <c r="AC51" s="716"/>
      <c r="AD51" s="716"/>
      <c r="AE51" s="716"/>
      <c r="AF51" s="716"/>
      <c r="AG51" s="716"/>
      <c r="AH51" s="716"/>
      <c r="AI51" s="716"/>
      <c r="AJ51" s="716"/>
      <c r="AK51" s="716"/>
      <c r="AL51" s="716"/>
      <c r="AM51" s="716"/>
      <c r="AN51" s="717"/>
    </row>
    <row r="52" spans="1:41" ht="114.75" customHeight="1" thickTop="1" thickBot="1" x14ac:dyDescent="0.25">
      <c r="A52" s="690"/>
      <c r="B52" s="691"/>
      <c r="C52" s="691"/>
      <c r="D52" s="691"/>
      <c r="E52" s="691"/>
      <c r="F52" s="691"/>
      <c r="G52" s="691"/>
      <c r="H52" s="691"/>
      <c r="I52" s="691"/>
      <c r="J52" s="691"/>
      <c r="K52" s="691"/>
      <c r="L52" s="691"/>
      <c r="M52" s="691"/>
      <c r="N52" s="691"/>
      <c r="O52" s="691"/>
      <c r="P52" s="691"/>
      <c r="Q52" s="691"/>
      <c r="R52" s="691"/>
      <c r="S52" s="691"/>
      <c r="T52" s="691"/>
      <c r="U52" s="691"/>
      <c r="V52" s="691"/>
      <c r="W52" s="691"/>
      <c r="X52" s="691"/>
      <c r="Y52" s="691"/>
      <c r="Z52" s="691"/>
      <c r="AA52" s="691"/>
      <c r="AB52" s="691"/>
      <c r="AC52" s="691"/>
      <c r="AD52" s="691"/>
      <c r="AE52" s="691"/>
      <c r="AF52" s="691"/>
      <c r="AG52" s="691"/>
      <c r="AH52" s="691"/>
      <c r="AI52" s="691"/>
      <c r="AJ52" s="691"/>
      <c r="AK52" s="691"/>
      <c r="AL52" s="691"/>
      <c r="AM52" s="691"/>
      <c r="AN52" s="692"/>
    </row>
    <row r="53" spans="1:41" ht="17.25" thickTop="1" thickBot="1" x14ac:dyDescent="0.25">
      <c r="A53" s="715" t="str">
        <f>Sprachen!L122</f>
        <v>Recommendation by the organization</v>
      </c>
      <c r="B53" s="716"/>
      <c r="C53" s="716"/>
      <c r="D53" s="716"/>
      <c r="E53" s="716"/>
      <c r="F53" s="716"/>
      <c r="G53" s="716"/>
      <c r="H53" s="716"/>
      <c r="I53" s="716"/>
      <c r="J53" s="716"/>
      <c r="K53" s="716"/>
      <c r="L53" s="716"/>
      <c r="M53" s="716"/>
      <c r="N53" s="716"/>
      <c r="O53" s="716"/>
      <c r="P53" s="716"/>
      <c r="Q53" s="716"/>
      <c r="R53" s="716"/>
      <c r="S53" s="716"/>
      <c r="T53" s="716"/>
      <c r="U53" s="716"/>
      <c r="V53" s="716"/>
      <c r="W53" s="716"/>
      <c r="X53" s="716"/>
      <c r="Y53" s="716"/>
      <c r="Z53" s="716"/>
      <c r="AA53" s="716"/>
      <c r="AB53" s="716"/>
      <c r="AC53" s="716"/>
      <c r="AD53" s="716"/>
      <c r="AE53" s="716"/>
      <c r="AF53" s="716"/>
      <c r="AG53" s="716"/>
      <c r="AH53" s="716"/>
      <c r="AI53" s="716"/>
      <c r="AJ53" s="716"/>
      <c r="AK53" s="716"/>
      <c r="AL53" s="716"/>
      <c r="AM53" s="716"/>
      <c r="AN53" s="717"/>
    </row>
    <row r="54" spans="1:41" s="1" customFormat="1" ht="38.25" customHeight="1" thickTop="1" thickBot="1" x14ac:dyDescent="0.25">
      <c r="A54" s="880" t="str">
        <f>Sprachen!L191</f>
        <v>Customer-ready/Ready for series production</v>
      </c>
      <c r="B54" s="881"/>
      <c r="C54" s="882"/>
      <c r="D54" s="882"/>
      <c r="E54" s="882"/>
      <c r="F54" s="882"/>
      <c r="G54" s="882"/>
      <c r="H54" s="882"/>
      <c r="I54" s="882"/>
      <c r="J54" s="882"/>
      <c r="K54" s="882"/>
      <c r="L54" s="882"/>
      <c r="M54" s="882"/>
      <c r="N54" s="882"/>
      <c r="O54" s="882"/>
      <c r="P54" s="882"/>
      <c r="Q54" s="882"/>
      <c r="R54" s="882"/>
      <c r="S54" s="1068" t="str">
        <f>IF(AND(AW28=0,AX28=0,AU28=AV28),"X","")</f>
        <v/>
      </c>
      <c r="T54" s="1068"/>
      <c r="U54" s="882" t="str">
        <f>Sprachen!L242</f>
        <v>Not customer-ready / Not ready for series production</v>
      </c>
      <c r="V54" s="882"/>
      <c r="W54" s="882"/>
      <c r="X54" s="882"/>
      <c r="Y54" s="882"/>
      <c r="Z54" s="882"/>
      <c r="AA54" s="882"/>
      <c r="AB54" s="882"/>
      <c r="AC54" s="882"/>
      <c r="AD54" s="882"/>
      <c r="AE54" s="882"/>
      <c r="AF54" s="882"/>
      <c r="AG54" s="882"/>
      <c r="AH54" s="882"/>
      <c r="AI54" s="882"/>
      <c r="AJ54" s="882"/>
      <c r="AK54" s="882"/>
      <c r="AL54" s="882"/>
      <c r="AM54" s="1068" t="str">
        <f>IF(AX28&gt;0,"X","")</f>
        <v/>
      </c>
      <c r="AN54" s="1071"/>
    </row>
    <row r="55" spans="1:41" ht="15.75" thickTop="1" thickBot="1" x14ac:dyDescent="0.25">
      <c r="A55" s="1072" t="str">
        <f>Sprachen!L84</f>
        <v>Confirmation of organization</v>
      </c>
      <c r="B55" s="1073"/>
      <c r="C55" s="1073"/>
      <c r="D55" s="1073"/>
      <c r="E55" s="1073"/>
      <c r="F55" s="1073"/>
      <c r="G55" s="1073"/>
      <c r="H55" s="1073"/>
      <c r="I55" s="1073"/>
      <c r="J55" s="1073"/>
      <c r="K55" s="1073"/>
      <c r="L55" s="1073"/>
      <c r="M55" s="1073"/>
      <c r="N55" s="1073"/>
      <c r="O55" s="1073"/>
      <c r="P55" s="1073"/>
      <c r="Q55" s="1073"/>
      <c r="R55" s="1073"/>
      <c r="S55" s="1073"/>
      <c r="T55" s="1073"/>
      <c r="U55" s="1073"/>
      <c r="V55" s="1073"/>
      <c r="W55" s="1073"/>
      <c r="X55" s="1073"/>
      <c r="Y55" s="1073"/>
      <c r="Z55" s="1073"/>
      <c r="AA55" s="1073"/>
      <c r="AB55" s="1073"/>
      <c r="AC55" s="1073"/>
      <c r="AD55" s="1073"/>
      <c r="AE55" s="1073"/>
      <c r="AF55" s="1073"/>
      <c r="AG55" s="1073"/>
      <c r="AH55" s="1073"/>
      <c r="AI55" s="1073"/>
      <c r="AJ55" s="1073"/>
      <c r="AK55" s="1073"/>
      <c r="AL55" s="1073"/>
      <c r="AM55" s="1073"/>
      <c r="AN55" s="1074"/>
    </row>
    <row r="56" spans="1:41" x14ac:dyDescent="0.2">
      <c r="A56" s="718" t="str">
        <f>Sprachen!L234</f>
        <v>Name</v>
      </c>
      <c r="B56" s="719"/>
      <c r="C56" s="720"/>
      <c r="D56" s="720"/>
      <c r="E56" s="720"/>
      <c r="F56" s="720"/>
      <c r="G56" s="720"/>
      <c r="H56" s="721"/>
      <c r="I56" s="697" t="str">
        <f>IF('Anlage 3 Selbstb. Produkt'!I28&lt;&gt;"",'Anlage 3 Selbstb. Produkt'!I28,"")</f>
        <v/>
      </c>
      <c r="J56" s="698"/>
      <c r="K56" s="698"/>
      <c r="L56" s="698"/>
      <c r="M56" s="698"/>
      <c r="N56" s="698"/>
      <c r="O56" s="698"/>
      <c r="P56" s="698"/>
      <c r="Q56" s="698"/>
      <c r="R56" s="698"/>
      <c r="S56" s="698"/>
      <c r="T56" s="698"/>
      <c r="U56" s="699"/>
      <c r="V56" s="631" t="str">
        <f>Sprachen!L61</f>
        <v>Remark</v>
      </c>
      <c r="W56" s="632"/>
      <c r="X56" s="632"/>
      <c r="Y56" s="632"/>
      <c r="Z56" s="633"/>
      <c r="AA56" s="637"/>
      <c r="AB56" s="637"/>
      <c r="AC56" s="637"/>
      <c r="AD56" s="637"/>
      <c r="AE56" s="637"/>
      <c r="AF56" s="637"/>
      <c r="AG56" s="637"/>
      <c r="AH56" s="637"/>
      <c r="AI56" s="637"/>
      <c r="AJ56" s="637"/>
      <c r="AK56" s="637"/>
      <c r="AL56" s="637"/>
      <c r="AM56" s="637"/>
      <c r="AN56" s="638"/>
    </row>
    <row r="57" spans="1:41" x14ac:dyDescent="0.2">
      <c r="A57" s="643" t="str">
        <f>Sprachen!L20</f>
        <v>Department</v>
      </c>
      <c r="B57" s="644"/>
      <c r="C57" s="645"/>
      <c r="D57" s="645"/>
      <c r="E57" s="645"/>
      <c r="F57" s="645"/>
      <c r="G57" s="645"/>
      <c r="H57" s="646"/>
      <c r="I57" s="274" t="str">
        <f>IF('Anlage 3 Selbstb. Produkt'!I29&lt;&gt;"",'Anlage 3 Selbstb. Produkt'!I29,"")</f>
        <v/>
      </c>
      <c r="J57" s="275"/>
      <c r="K57" s="275"/>
      <c r="L57" s="275"/>
      <c r="M57" s="275"/>
      <c r="N57" s="275"/>
      <c r="O57" s="275"/>
      <c r="P57" s="275"/>
      <c r="Q57" s="275"/>
      <c r="R57" s="275"/>
      <c r="S57" s="275"/>
      <c r="T57" s="275"/>
      <c r="U57" s="277"/>
      <c r="V57" s="634"/>
      <c r="W57" s="635"/>
      <c r="X57" s="635"/>
      <c r="Y57" s="635"/>
      <c r="Z57" s="636"/>
      <c r="AA57" s="639"/>
      <c r="AB57" s="639"/>
      <c r="AC57" s="639"/>
      <c r="AD57" s="639"/>
      <c r="AE57" s="639"/>
      <c r="AF57" s="639"/>
      <c r="AG57" s="639"/>
      <c r="AH57" s="639"/>
      <c r="AI57" s="639"/>
      <c r="AJ57" s="639"/>
      <c r="AK57" s="639"/>
      <c r="AL57" s="639"/>
      <c r="AM57" s="639"/>
      <c r="AN57" s="640"/>
    </row>
    <row r="58" spans="1:41" x14ac:dyDescent="0.2">
      <c r="A58" s="643" t="str">
        <f>Sprachen!L343</f>
        <v>Telephone</v>
      </c>
      <c r="B58" s="644"/>
      <c r="C58" s="645"/>
      <c r="D58" s="645"/>
      <c r="E58" s="645"/>
      <c r="F58" s="645"/>
      <c r="G58" s="645"/>
      <c r="H58" s="646"/>
      <c r="I58" s="274" t="str">
        <f>IF('Anlage 3 Selbstb. Produkt'!I30&lt;&gt;"",'Anlage 3 Selbstb. Produkt'!I30,"")</f>
        <v/>
      </c>
      <c r="J58" s="275"/>
      <c r="K58" s="275"/>
      <c r="L58" s="275"/>
      <c r="M58" s="275"/>
      <c r="N58" s="275"/>
      <c r="O58" s="275"/>
      <c r="P58" s="275"/>
      <c r="Q58" s="275"/>
      <c r="R58" s="275"/>
      <c r="S58" s="275"/>
      <c r="T58" s="275"/>
      <c r="U58" s="277"/>
      <c r="V58" s="634"/>
      <c r="W58" s="635"/>
      <c r="X58" s="635"/>
      <c r="Y58" s="635"/>
      <c r="Z58" s="636"/>
      <c r="AA58" s="639"/>
      <c r="AB58" s="639"/>
      <c r="AC58" s="639"/>
      <c r="AD58" s="639"/>
      <c r="AE58" s="639"/>
      <c r="AF58" s="639"/>
      <c r="AG58" s="639"/>
      <c r="AH58" s="639"/>
      <c r="AI58" s="639"/>
      <c r="AJ58" s="639"/>
      <c r="AK58" s="639"/>
      <c r="AL58" s="639"/>
      <c r="AM58" s="639"/>
      <c r="AN58" s="640"/>
    </row>
    <row r="59" spans="1:41" x14ac:dyDescent="0.2">
      <c r="A59" s="643" t="str">
        <f>Sprachen!L119</f>
        <v>E-mail/Fax</v>
      </c>
      <c r="B59" s="644"/>
      <c r="C59" s="645"/>
      <c r="D59" s="645"/>
      <c r="E59" s="645"/>
      <c r="F59" s="645"/>
      <c r="G59" s="645"/>
      <c r="H59" s="646"/>
      <c r="I59" s="274" t="str">
        <f>IF('Anlage 3 Selbstb. Produkt'!I31&lt;&gt;"",'Anlage 3 Selbstb. Produkt'!I31,"")</f>
        <v/>
      </c>
      <c r="J59" s="275"/>
      <c r="K59" s="275"/>
      <c r="L59" s="275"/>
      <c r="M59" s="275"/>
      <c r="N59" s="275"/>
      <c r="O59" s="275"/>
      <c r="P59" s="275"/>
      <c r="Q59" s="275"/>
      <c r="R59" s="275"/>
      <c r="S59" s="275"/>
      <c r="T59" s="275"/>
      <c r="U59" s="277"/>
      <c r="V59" s="634"/>
      <c r="W59" s="635"/>
      <c r="X59" s="635"/>
      <c r="Y59" s="635"/>
      <c r="Z59" s="636"/>
      <c r="AA59" s="641"/>
      <c r="AB59" s="641"/>
      <c r="AC59" s="641"/>
      <c r="AD59" s="641"/>
      <c r="AE59" s="641"/>
      <c r="AF59" s="641"/>
      <c r="AG59" s="641"/>
      <c r="AH59" s="641"/>
      <c r="AI59" s="641"/>
      <c r="AJ59" s="641"/>
      <c r="AK59" s="641"/>
      <c r="AL59" s="641"/>
      <c r="AM59" s="641"/>
      <c r="AN59" s="642"/>
    </row>
    <row r="60" spans="1:41" ht="30" customHeight="1" thickBot="1" x14ac:dyDescent="0.25">
      <c r="A60" s="706" t="str">
        <f>Sprachen!L91</f>
        <v>Date</v>
      </c>
      <c r="B60" s="707"/>
      <c r="C60" s="708"/>
      <c r="D60" s="708"/>
      <c r="E60" s="708"/>
      <c r="F60" s="708"/>
      <c r="G60" s="708"/>
      <c r="H60" s="709"/>
      <c r="I60" s="683" t="str">
        <f>IF('Anlage 3 Selbstb. Produkt'!I32&lt;&gt;"",'Anlage 3 Selbstb. Produkt'!I32,"")</f>
        <v/>
      </c>
      <c r="J60" s="710"/>
      <c r="K60" s="710"/>
      <c r="L60" s="710"/>
      <c r="M60" s="710"/>
      <c r="N60" s="710"/>
      <c r="O60" s="710"/>
      <c r="P60" s="710"/>
      <c r="Q60" s="710"/>
      <c r="R60" s="710"/>
      <c r="S60" s="710"/>
      <c r="T60" s="710"/>
      <c r="U60" s="711"/>
      <c r="V60" s="684" t="str">
        <f>Sprachen!L348</f>
        <v>Signature</v>
      </c>
      <c r="W60" s="685"/>
      <c r="X60" s="685"/>
      <c r="Y60" s="685"/>
      <c r="Z60" s="686"/>
      <c r="AA60" s="670"/>
      <c r="AB60" s="670"/>
      <c r="AC60" s="670"/>
      <c r="AD60" s="670"/>
      <c r="AE60" s="670"/>
      <c r="AF60" s="670"/>
      <c r="AG60" s="670"/>
      <c r="AH60" s="670"/>
      <c r="AI60" s="670"/>
      <c r="AJ60" s="670"/>
      <c r="AK60" s="670"/>
      <c r="AL60" s="670"/>
      <c r="AM60" s="670"/>
      <c r="AN60" s="671"/>
    </row>
    <row r="61" spans="1:41" ht="17.25" thickTop="1" thickBot="1" x14ac:dyDescent="0.3">
      <c r="A61" s="1361" t="str">
        <f>Sprachen!L124</f>
        <v>Customer decision</v>
      </c>
      <c r="B61" s="1362"/>
      <c r="C61" s="1362"/>
      <c r="D61" s="1362"/>
      <c r="E61" s="1362"/>
      <c r="F61" s="1362"/>
      <c r="G61" s="1362"/>
      <c r="H61" s="1362"/>
      <c r="I61" s="1362"/>
      <c r="J61" s="1362"/>
      <c r="K61" s="1362"/>
      <c r="L61" s="1362"/>
      <c r="M61" s="1362"/>
      <c r="N61" s="1362"/>
      <c r="O61" s="1362"/>
      <c r="P61" s="1362"/>
      <c r="Q61" s="1362"/>
      <c r="R61" s="1362"/>
      <c r="S61" s="1362"/>
      <c r="T61" s="1362"/>
      <c r="U61" s="1362"/>
      <c r="V61" s="1362"/>
      <c r="W61" s="1362"/>
      <c r="X61" s="1362"/>
      <c r="Y61" s="1362"/>
      <c r="Z61" s="1362"/>
      <c r="AA61" s="1362"/>
      <c r="AB61" s="1362"/>
      <c r="AC61" s="1362"/>
      <c r="AD61" s="1362"/>
      <c r="AE61" s="1362"/>
      <c r="AF61" s="1362"/>
      <c r="AG61" s="1362"/>
      <c r="AH61" s="1362"/>
      <c r="AI61" s="1362"/>
      <c r="AJ61" s="1362"/>
      <c r="AK61" s="1362"/>
      <c r="AL61" s="1362"/>
      <c r="AM61" s="1362"/>
      <c r="AN61" s="1363"/>
    </row>
    <row r="62" spans="1:41" ht="27.75" customHeight="1" thickTop="1" thickBot="1" x14ac:dyDescent="0.25">
      <c r="A62" s="1364" t="str">
        <f>Sprachen!L432</f>
        <v>(To use the software for the intended application by an authorized person with the customer company thorough permission granted via legally binding signature (handwritten, electronic))</v>
      </c>
      <c r="B62" s="1365"/>
      <c r="C62" s="1365"/>
      <c r="D62" s="1365"/>
      <c r="E62" s="1365"/>
      <c r="F62" s="1365"/>
      <c r="G62" s="1365"/>
      <c r="H62" s="1365"/>
      <c r="I62" s="1365"/>
      <c r="J62" s="1365"/>
      <c r="K62" s="1365"/>
      <c r="L62" s="1365"/>
      <c r="M62" s="1365"/>
      <c r="N62" s="1365"/>
      <c r="O62" s="1365"/>
      <c r="P62" s="1365"/>
      <c r="Q62" s="1365"/>
      <c r="R62" s="1365"/>
      <c r="S62" s="1365"/>
      <c r="T62" s="1365"/>
      <c r="U62" s="1365"/>
      <c r="V62" s="1365"/>
      <c r="W62" s="1365"/>
      <c r="X62" s="1365"/>
      <c r="Y62" s="1365"/>
      <c r="Z62" s="1365"/>
      <c r="AA62" s="1365"/>
      <c r="AB62" s="1365"/>
      <c r="AC62" s="1365"/>
      <c r="AD62" s="1365"/>
      <c r="AE62" s="1365"/>
      <c r="AF62" s="1365"/>
      <c r="AG62" s="1365"/>
      <c r="AH62" s="1365"/>
      <c r="AI62" s="1365"/>
      <c r="AJ62" s="1365"/>
      <c r="AK62" s="1365"/>
      <c r="AL62" s="1365"/>
      <c r="AM62" s="1365"/>
      <c r="AN62" s="1366"/>
    </row>
    <row r="63" spans="1:41" s="1" customFormat="1" ht="38.25" customHeight="1" thickTop="1" thickBot="1" x14ac:dyDescent="0.25">
      <c r="A63" s="983" t="str">
        <f>Sprachen!L191</f>
        <v>Customer-ready/Ready for series production</v>
      </c>
      <c r="B63" s="984"/>
      <c r="C63" s="985"/>
      <c r="D63" s="985"/>
      <c r="E63" s="985"/>
      <c r="F63" s="985"/>
      <c r="G63" s="985"/>
      <c r="H63" s="985"/>
      <c r="I63" s="985"/>
      <c r="J63" s="985"/>
      <c r="K63" s="985"/>
      <c r="L63" s="985"/>
      <c r="M63" s="985"/>
      <c r="N63" s="985"/>
      <c r="O63" s="985"/>
      <c r="P63" s="985"/>
      <c r="Q63" s="985"/>
      <c r="R63" s="985"/>
      <c r="S63" s="986"/>
      <c r="T63" s="987"/>
      <c r="U63" s="983" t="str">
        <f>Sprachen!L243</f>
        <v>Not customer-ready / 
Not ready for series production</v>
      </c>
      <c r="V63" s="985"/>
      <c r="W63" s="985"/>
      <c r="X63" s="985"/>
      <c r="Y63" s="985"/>
      <c r="Z63" s="985"/>
      <c r="AA63" s="985"/>
      <c r="AB63" s="985"/>
      <c r="AC63" s="985"/>
      <c r="AD63" s="985"/>
      <c r="AE63" s="985"/>
      <c r="AF63" s="985"/>
      <c r="AG63" s="985"/>
      <c r="AH63" s="985"/>
      <c r="AI63" s="985"/>
      <c r="AJ63" s="985"/>
      <c r="AK63" s="985"/>
      <c r="AL63" s="985"/>
      <c r="AM63" s="986"/>
      <c r="AN63" s="987"/>
    </row>
    <row r="64" spans="1:41" ht="20.100000000000001" customHeight="1" thickTop="1" thickBot="1" x14ac:dyDescent="0.25">
      <c r="A64" s="968" t="str">
        <f>Sprachen!L268</f>
        <v>PPA procedure towards customer closed</v>
      </c>
      <c r="B64" s="969"/>
      <c r="C64" s="970"/>
      <c r="D64" s="970"/>
      <c r="E64" s="970"/>
      <c r="F64" s="970"/>
      <c r="G64" s="970"/>
      <c r="H64" s="970"/>
      <c r="I64" s="970"/>
      <c r="J64" s="970"/>
      <c r="K64" s="970"/>
      <c r="L64" s="970"/>
      <c r="M64" s="970"/>
      <c r="N64" s="970"/>
      <c r="O64" s="970"/>
      <c r="P64" s="970"/>
      <c r="Q64" s="970"/>
      <c r="R64" s="970"/>
      <c r="S64" s="971"/>
      <c r="T64" s="972"/>
      <c r="U64" s="973" t="str">
        <f>Sprachen!L238</f>
        <v>New PPA procedure required</v>
      </c>
      <c r="V64" s="974"/>
      <c r="W64" s="974"/>
      <c r="X64" s="974"/>
      <c r="Y64" s="974"/>
      <c r="Z64" s="974"/>
      <c r="AA64" s="974"/>
      <c r="AB64" s="974"/>
      <c r="AC64" s="974"/>
      <c r="AD64" s="974"/>
      <c r="AE64" s="974"/>
      <c r="AF64" s="974"/>
      <c r="AG64" s="974"/>
      <c r="AH64" s="974"/>
      <c r="AI64" s="974"/>
      <c r="AJ64" s="974"/>
      <c r="AK64" s="974"/>
      <c r="AL64" s="974"/>
      <c r="AM64" s="977"/>
      <c r="AN64" s="978"/>
      <c r="AO64">
        <f>COUNTIF(S64:T65,"X")+COUNTIF(AM64,"X")</f>
        <v>0</v>
      </c>
    </row>
    <row r="65" spans="1:40" ht="20.100000000000001" customHeight="1" thickBot="1" x14ac:dyDescent="0.25">
      <c r="A65" s="980" t="str">
        <f>Sprachen!L25</f>
        <v>Updated PPA documentation required</v>
      </c>
      <c r="B65" s="981"/>
      <c r="C65" s="982"/>
      <c r="D65" s="982"/>
      <c r="E65" s="982"/>
      <c r="F65" s="982"/>
      <c r="G65" s="982"/>
      <c r="H65" s="982"/>
      <c r="I65" s="982"/>
      <c r="J65" s="982"/>
      <c r="K65" s="982"/>
      <c r="L65" s="982"/>
      <c r="M65" s="982"/>
      <c r="N65" s="982"/>
      <c r="O65" s="982"/>
      <c r="P65" s="982"/>
      <c r="Q65" s="982"/>
      <c r="R65" s="982"/>
      <c r="S65" s="1069"/>
      <c r="T65" s="1070"/>
      <c r="U65" s="975"/>
      <c r="V65" s="976"/>
      <c r="W65" s="976"/>
      <c r="X65" s="976"/>
      <c r="Y65" s="976"/>
      <c r="Z65" s="976"/>
      <c r="AA65" s="976"/>
      <c r="AB65" s="976"/>
      <c r="AC65" s="976"/>
      <c r="AD65" s="976"/>
      <c r="AE65" s="976"/>
      <c r="AF65" s="976"/>
      <c r="AG65" s="976"/>
      <c r="AH65" s="976"/>
      <c r="AI65" s="976"/>
      <c r="AJ65" s="976"/>
      <c r="AK65" s="976"/>
      <c r="AL65" s="976"/>
      <c r="AM65" s="979"/>
      <c r="AN65" s="671"/>
    </row>
    <row r="66" spans="1:40" ht="40.5" customHeight="1" thickTop="1" thickBot="1" x14ac:dyDescent="0.3">
      <c r="A66" s="1075" t="str">
        <f>Sprachen!L21</f>
        <v>Customer evaluation deviating from that of the organization</v>
      </c>
      <c r="B66" s="1076"/>
      <c r="C66" s="1077"/>
      <c r="D66" s="1077"/>
      <c r="E66" s="1077"/>
      <c r="F66" s="1077"/>
      <c r="G66" s="1077"/>
      <c r="H66" s="1077"/>
      <c r="I66" s="1077"/>
      <c r="J66" s="1077"/>
      <c r="K66" s="1367"/>
      <c r="L66" s="1367"/>
      <c r="M66" s="1367"/>
      <c r="N66" s="1367"/>
      <c r="O66" s="1367"/>
      <c r="P66" s="1367"/>
      <c r="Q66" s="1367"/>
      <c r="R66" s="1367"/>
      <c r="S66" s="1367"/>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8"/>
    </row>
    <row r="67" spans="1:40" ht="15.75" thickTop="1" thickBot="1" x14ac:dyDescent="0.25">
      <c r="A67" s="1080" t="str">
        <f>Sprachen!L219</f>
        <v>Subsequent requirement
Documents to be submitted about open test areas</v>
      </c>
      <c r="B67" s="1081"/>
      <c r="C67" s="1081"/>
      <c r="D67" s="1081"/>
      <c r="E67" s="1081"/>
      <c r="F67" s="1081"/>
      <c r="G67" s="1081"/>
      <c r="H67" s="1081"/>
      <c r="I67" s="1081"/>
      <c r="J67" s="1082"/>
      <c r="K67" s="1369" t="str">
        <f>Sprachen!L289</f>
        <v>Test area</v>
      </c>
      <c r="L67" s="1369"/>
      <c r="M67" s="1369"/>
      <c r="N67" s="1369"/>
      <c r="O67" s="1369"/>
      <c r="P67" s="1369" t="str">
        <f>Sprachen!L220</f>
        <v>Subsequent requirement / reason</v>
      </c>
      <c r="Q67" s="1369"/>
      <c r="R67" s="1369"/>
      <c r="S67" s="1369"/>
      <c r="T67" s="1369"/>
      <c r="U67" s="1369"/>
      <c r="V67" s="1369"/>
      <c r="W67" s="1369"/>
      <c r="X67" s="1369"/>
      <c r="Y67" s="1369"/>
      <c r="Z67" s="1369"/>
      <c r="AA67" s="1369"/>
      <c r="AB67" s="1369"/>
      <c r="AC67" s="1369"/>
      <c r="AD67" s="1369"/>
      <c r="AE67" s="1369"/>
      <c r="AF67" s="1369"/>
      <c r="AG67" s="1369"/>
      <c r="AH67" s="1369"/>
      <c r="AI67" s="1369"/>
      <c r="AJ67" s="1369"/>
      <c r="AK67" s="1369"/>
      <c r="AL67" s="1369"/>
      <c r="AM67" s="1369"/>
      <c r="AN67" s="1370"/>
    </row>
    <row r="68" spans="1:40" ht="24" customHeight="1" x14ac:dyDescent="0.2">
      <c r="A68" s="1083"/>
      <c r="B68" s="1084"/>
      <c r="C68" s="1084"/>
      <c r="D68" s="1084"/>
      <c r="E68" s="1084"/>
      <c r="F68" s="1084"/>
      <c r="G68" s="1084"/>
      <c r="H68" s="1084"/>
      <c r="I68" s="1084"/>
      <c r="J68" s="1085"/>
      <c r="K68" s="1371"/>
      <c r="L68" s="1372"/>
      <c r="M68" s="1372"/>
      <c r="N68" s="1372"/>
      <c r="O68" s="1372"/>
      <c r="P68" s="1373"/>
      <c r="Q68" s="1374"/>
      <c r="R68" s="1374"/>
      <c r="S68" s="1374"/>
      <c r="T68" s="1374"/>
      <c r="U68" s="1374"/>
      <c r="V68" s="1374"/>
      <c r="W68" s="1374"/>
      <c r="X68" s="1374"/>
      <c r="Y68" s="1374"/>
      <c r="Z68" s="1374"/>
      <c r="AA68" s="1374"/>
      <c r="AB68" s="1374"/>
      <c r="AC68" s="1374"/>
      <c r="AD68" s="1374"/>
      <c r="AE68" s="1374"/>
      <c r="AF68" s="1374"/>
      <c r="AG68" s="1374"/>
      <c r="AH68" s="1374"/>
      <c r="AI68" s="1374"/>
      <c r="AJ68" s="1374"/>
      <c r="AK68" s="1374"/>
      <c r="AL68" s="1374"/>
      <c r="AM68" s="1374"/>
      <c r="AN68" s="1375"/>
    </row>
    <row r="69" spans="1:40" ht="24" customHeight="1" x14ac:dyDescent="0.2">
      <c r="A69" s="1083"/>
      <c r="B69" s="1084"/>
      <c r="C69" s="1084"/>
      <c r="D69" s="1084"/>
      <c r="E69" s="1084"/>
      <c r="F69" s="1084"/>
      <c r="G69" s="1084"/>
      <c r="H69" s="1084"/>
      <c r="I69" s="1084"/>
      <c r="J69" s="1085"/>
      <c r="K69" s="1376"/>
      <c r="L69" s="1377"/>
      <c r="M69" s="1377"/>
      <c r="N69" s="1377"/>
      <c r="O69" s="1377"/>
      <c r="P69" s="1378"/>
      <c r="Q69" s="1378"/>
      <c r="R69" s="1378"/>
      <c r="S69" s="1378"/>
      <c r="T69" s="1378"/>
      <c r="U69" s="1378"/>
      <c r="V69" s="1378"/>
      <c r="W69" s="1378"/>
      <c r="X69" s="1378"/>
      <c r="Y69" s="1378"/>
      <c r="Z69" s="1378"/>
      <c r="AA69" s="1378"/>
      <c r="AB69" s="1378"/>
      <c r="AC69" s="1378"/>
      <c r="AD69" s="1378"/>
      <c r="AE69" s="1378"/>
      <c r="AF69" s="1378"/>
      <c r="AG69" s="1378"/>
      <c r="AH69" s="1378"/>
      <c r="AI69" s="1378"/>
      <c r="AJ69" s="1378"/>
      <c r="AK69" s="1378"/>
      <c r="AL69" s="1378"/>
      <c r="AM69" s="1378"/>
      <c r="AN69" s="1379"/>
    </row>
    <row r="70" spans="1:40" ht="24" customHeight="1" x14ac:dyDescent="0.2">
      <c r="A70" s="1083"/>
      <c r="B70" s="1084"/>
      <c r="C70" s="1084"/>
      <c r="D70" s="1084"/>
      <c r="E70" s="1084"/>
      <c r="F70" s="1084"/>
      <c r="G70" s="1084"/>
      <c r="H70" s="1084"/>
      <c r="I70" s="1084"/>
      <c r="J70" s="1085"/>
      <c r="K70" s="1376"/>
      <c r="L70" s="1377"/>
      <c r="M70" s="1377"/>
      <c r="N70" s="1377"/>
      <c r="O70" s="1377"/>
      <c r="P70" s="1378"/>
      <c r="Q70" s="1378"/>
      <c r="R70" s="1378"/>
      <c r="S70" s="1378"/>
      <c r="T70" s="1378"/>
      <c r="U70" s="1378"/>
      <c r="V70" s="1378"/>
      <c r="W70" s="1378"/>
      <c r="X70" s="1378"/>
      <c r="Y70" s="1378"/>
      <c r="Z70" s="1378"/>
      <c r="AA70" s="1378"/>
      <c r="AB70" s="1378"/>
      <c r="AC70" s="1378"/>
      <c r="AD70" s="1378"/>
      <c r="AE70" s="1378"/>
      <c r="AF70" s="1378"/>
      <c r="AG70" s="1378"/>
      <c r="AH70" s="1378"/>
      <c r="AI70" s="1378"/>
      <c r="AJ70" s="1378"/>
      <c r="AK70" s="1378"/>
      <c r="AL70" s="1378"/>
      <c r="AM70" s="1378"/>
      <c r="AN70" s="1379"/>
    </row>
    <row r="71" spans="1:40" ht="24" customHeight="1" thickBot="1" x14ac:dyDescent="0.25">
      <c r="A71" s="1086"/>
      <c r="B71" s="1087"/>
      <c r="C71" s="1087"/>
      <c r="D71" s="1087"/>
      <c r="E71" s="1087"/>
      <c r="F71" s="1087"/>
      <c r="G71" s="1087"/>
      <c r="H71" s="1087"/>
      <c r="I71" s="1087"/>
      <c r="J71" s="1088"/>
      <c r="K71" s="1380"/>
      <c r="L71" s="1381"/>
      <c r="M71" s="1381"/>
      <c r="N71" s="1381"/>
      <c r="O71" s="1381"/>
      <c r="P71" s="1382"/>
      <c r="Q71" s="1382"/>
      <c r="R71" s="1382"/>
      <c r="S71" s="1382"/>
      <c r="T71" s="1382"/>
      <c r="U71" s="1382"/>
      <c r="V71" s="1382"/>
      <c r="W71" s="1382"/>
      <c r="X71" s="1382"/>
      <c r="Y71" s="1382"/>
      <c r="Z71" s="1382"/>
      <c r="AA71" s="1382"/>
      <c r="AB71" s="1382"/>
      <c r="AC71" s="1382"/>
      <c r="AD71" s="1382"/>
      <c r="AE71" s="1382"/>
      <c r="AF71" s="1382"/>
      <c r="AG71" s="1382"/>
      <c r="AH71" s="1382"/>
      <c r="AI71" s="1382"/>
      <c r="AJ71" s="1382"/>
      <c r="AK71" s="1382"/>
      <c r="AL71" s="1382"/>
      <c r="AM71" s="1382"/>
      <c r="AN71" s="1383"/>
    </row>
    <row r="72" spans="1:40" ht="15.75" thickTop="1" thickBot="1" x14ac:dyDescent="0.25">
      <c r="A72" s="1080" t="str">
        <f>Sprachen!L29</f>
        <v>Acceptance of deviations
(without adjusting other documents)</v>
      </c>
      <c r="B72" s="1081"/>
      <c r="C72" s="1081"/>
      <c r="D72" s="1081"/>
      <c r="E72" s="1081"/>
      <c r="F72" s="1081"/>
      <c r="G72" s="1081"/>
      <c r="H72" s="1081"/>
      <c r="I72" s="1081"/>
      <c r="J72" s="1082"/>
      <c r="K72" s="1369" t="str">
        <f>Sprachen!L289</f>
        <v>Test area</v>
      </c>
      <c r="L72" s="1369"/>
      <c r="M72" s="1369"/>
      <c r="N72" s="1369"/>
      <c r="O72" s="1369"/>
      <c r="P72" s="1369" t="str">
        <f>Sprachen!L237</f>
        <v>New specification</v>
      </c>
      <c r="Q72" s="1369"/>
      <c r="R72" s="1369"/>
      <c r="S72" s="1369"/>
      <c r="T72" s="1369"/>
      <c r="U72" s="1369"/>
      <c r="V72" s="1369"/>
      <c r="W72" s="1369"/>
      <c r="X72" s="1369"/>
      <c r="Y72" s="1369"/>
      <c r="Z72" s="1369"/>
      <c r="AA72" s="1369"/>
      <c r="AB72" s="1369"/>
      <c r="AC72" s="1369"/>
      <c r="AD72" s="1369"/>
      <c r="AE72" s="1369"/>
      <c r="AF72" s="1369"/>
      <c r="AG72" s="1369"/>
      <c r="AH72" s="1369"/>
      <c r="AI72" s="1369"/>
      <c r="AJ72" s="1369"/>
      <c r="AK72" s="1369"/>
      <c r="AL72" s="1369"/>
      <c r="AM72" s="1369"/>
      <c r="AN72" s="1370"/>
    </row>
    <row r="73" spans="1:40" ht="24" customHeight="1" x14ac:dyDescent="0.2">
      <c r="A73" s="1083"/>
      <c r="B73" s="1084"/>
      <c r="C73" s="1084"/>
      <c r="D73" s="1084"/>
      <c r="E73" s="1084"/>
      <c r="F73" s="1084"/>
      <c r="G73" s="1084"/>
      <c r="H73" s="1084"/>
      <c r="I73" s="1084"/>
      <c r="J73" s="1085"/>
      <c r="K73" s="1371"/>
      <c r="L73" s="1372"/>
      <c r="M73" s="1372"/>
      <c r="N73" s="1372"/>
      <c r="O73" s="1372"/>
      <c r="P73" s="1374"/>
      <c r="Q73" s="1374"/>
      <c r="R73" s="1374"/>
      <c r="S73" s="1374"/>
      <c r="T73" s="1374"/>
      <c r="U73" s="1374"/>
      <c r="V73" s="1374"/>
      <c r="W73" s="1374"/>
      <c r="X73" s="1374"/>
      <c r="Y73" s="1374"/>
      <c r="Z73" s="1374"/>
      <c r="AA73" s="1374"/>
      <c r="AB73" s="1374"/>
      <c r="AC73" s="1374"/>
      <c r="AD73" s="1374"/>
      <c r="AE73" s="1374"/>
      <c r="AF73" s="1374"/>
      <c r="AG73" s="1374"/>
      <c r="AH73" s="1374"/>
      <c r="AI73" s="1374"/>
      <c r="AJ73" s="1374"/>
      <c r="AK73" s="1374"/>
      <c r="AL73" s="1374"/>
      <c r="AM73" s="1374"/>
      <c r="AN73" s="1375"/>
    </row>
    <row r="74" spans="1:40" ht="24" customHeight="1" x14ac:dyDescent="0.2">
      <c r="A74" s="1083"/>
      <c r="B74" s="1084"/>
      <c r="C74" s="1084"/>
      <c r="D74" s="1084"/>
      <c r="E74" s="1084"/>
      <c r="F74" s="1084"/>
      <c r="G74" s="1084"/>
      <c r="H74" s="1084"/>
      <c r="I74" s="1084"/>
      <c r="J74" s="1085"/>
      <c r="K74" s="1376"/>
      <c r="L74" s="1377"/>
      <c r="M74" s="1377"/>
      <c r="N74" s="1377"/>
      <c r="O74" s="1377"/>
      <c r="P74" s="1378"/>
      <c r="Q74" s="1378"/>
      <c r="R74" s="1378"/>
      <c r="S74" s="1378"/>
      <c r="T74" s="1378"/>
      <c r="U74" s="1378"/>
      <c r="V74" s="1378"/>
      <c r="W74" s="1378"/>
      <c r="X74" s="1378"/>
      <c r="Y74" s="1378"/>
      <c r="Z74" s="1378"/>
      <c r="AA74" s="1378"/>
      <c r="AB74" s="1378"/>
      <c r="AC74" s="1378"/>
      <c r="AD74" s="1378"/>
      <c r="AE74" s="1378"/>
      <c r="AF74" s="1378"/>
      <c r="AG74" s="1378"/>
      <c r="AH74" s="1378"/>
      <c r="AI74" s="1378"/>
      <c r="AJ74" s="1378"/>
      <c r="AK74" s="1378"/>
      <c r="AL74" s="1378"/>
      <c r="AM74" s="1378"/>
      <c r="AN74" s="1379"/>
    </row>
    <row r="75" spans="1:40" ht="24" customHeight="1" x14ac:dyDescent="0.2">
      <c r="A75" s="1083"/>
      <c r="B75" s="1084"/>
      <c r="C75" s="1084"/>
      <c r="D75" s="1084"/>
      <c r="E75" s="1084"/>
      <c r="F75" s="1084"/>
      <c r="G75" s="1084"/>
      <c r="H75" s="1084"/>
      <c r="I75" s="1084"/>
      <c r="J75" s="1085"/>
      <c r="K75" s="1376"/>
      <c r="L75" s="1377"/>
      <c r="M75" s="1377"/>
      <c r="N75" s="1377"/>
      <c r="O75" s="1377"/>
      <c r="P75" s="1378"/>
      <c r="Q75" s="1378"/>
      <c r="R75" s="1378"/>
      <c r="S75" s="1378"/>
      <c r="T75" s="1378"/>
      <c r="U75" s="1378"/>
      <c r="V75" s="1378"/>
      <c r="W75" s="1378"/>
      <c r="X75" s="1378"/>
      <c r="Y75" s="1378"/>
      <c r="Z75" s="1378"/>
      <c r="AA75" s="1378"/>
      <c r="AB75" s="1378"/>
      <c r="AC75" s="1378"/>
      <c r="AD75" s="1378"/>
      <c r="AE75" s="1378"/>
      <c r="AF75" s="1378"/>
      <c r="AG75" s="1378"/>
      <c r="AH75" s="1378"/>
      <c r="AI75" s="1378"/>
      <c r="AJ75" s="1378"/>
      <c r="AK75" s="1378"/>
      <c r="AL75" s="1378"/>
      <c r="AM75" s="1378"/>
      <c r="AN75" s="1379"/>
    </row>
    <row r="76" spans="1:40" ht="24" customHeight="1" thickBot="1" x14ac:dyDescent="0.25">
      <c r="A76" s="1086"/>
      <c r="B76" s="1087"/>
      <c r="C76" s="1087"/>
      <c r="D76" s="1087"/>
      <c r="E76" s="1087"/>
      <c r="F76" s="1087"/>
      <c r="G76" s="1087"/>
      <c r="H76" s="1087"/>
      <c r="I76" s="1087"/>
      <c r="J76" s="1088"/>
      <c r="K76" s="1380"/>
      <c r="L76" s="1381"/>
      <c r="M76" s="1381"/>
      <c r="N76" s="1381"/>
      <c r="O76" s="1381"/>
      <c r="P76" s="1382"/>
      <c r="Q76" s="1382"/>
      <c r="R76" s="1382"/>
      <c r="S76" s="1382"/>
      <c r="T76" s="1382"/>
      <c r="U76" s="1382"/>
      <c r="V76" s="1382"/>
      <c r="W76" s="1382"/>
      <c r="X76" s="1382"/>
      <c r="Y76" s="1382"/>
      <c r="Z76" s="1382"/>
      <c r="AA76" s="1382"/>
      <c r="AB76" s="1382"/>
      <c r="AC76" s="1382"/>
      <c r="AD76" s="1382"/>
      <c r="AE76" s="1382"/>
      <c r="AF76" s="1382"/>
      <c r="AG76" s="1382"/>
      <c r="AH76" s="1382"/>
      <c r="AI76" s="1382"/>
      <c r="AJ76" s="1382"/>
      <c r="AK76" s="1382"/>
      <c r="AL76" s="1382"/>
      <c r="AM76" s="1382"/>
      <c r="AN76" s="1383"/>
    </row>
    <row r="77" spans="1:40" ht="15.75" thickTop="1" thickBot="1" x14ac:dyDescent="0.25">
      <c r="A77" s="1080" t="str">
        <f>Sprachen!L23</f>
        <v>Deviation approval</v>
      </c>
      <c r="B77" s="1081"/>
      <c r="C77" s="1081"/>
      <c r="D77" s="1081"/>
      <c r="E77" s="1081"/>
      <c r="F77" s="1081"/>
      <c r="G77" s="1081"/>
      <c r="H77" s="1081"/>
      <c r="I77" s="1081"/>
      <c r="J77" s="1082"/>
      <c r="K77" s="1369" t="str">
        <f>Sprachen!L289</f>
        <v>Test area</v>
      </c>
      <c r="L77" s="1369"/>
      <c r="M77" s="1369"/>
      <c r="N77" s="1369"/>
      <c r="O77" s="1369"/>
      <c r="P77" s="1392" t="str">
        <f>Sprachen!L22</f>
        <v>Deviation approval</v>
      </c>
      <c r="Q77" s="1393"/>
      <c r="R77" s="1393"/>
      <c r="S77" s="1393"/>
      <c r="T77" s="1393"/>
      <c r="U77" s="1393"/>
      <c r="V77" s="1393"/>
      <c r="W77" s="1393"/>
      <c r="X77" s="1393"/>
      <c r="Y77" s="1393"/>
      <c r="Z77" s="1393"/>
      <c r="AA77" s="1393"/>
      <c r="AB77" s="1393"/>
      <c r="AC77" s="1393"/>
      <c r="AD77" s="1393"/>
      <c r="AE77" s="1393"/>
      <c r="AF77" s="1393"/>
      <c r="AG77" s="1393"/>
      <c r="AH77" s="1393"/>
      <c r="AI77" s="1394"/>
      <c r="AJ77" s="1392" t="str">
        <f>Sprachen!L160</f>
        <v>Validity</v>
      </c>
      <c r="AK77" s="1393"/>
      <c r="AL77" s="1393"/>
      <c r="AM77" s="1393"/>
      <c r="AN77" s="1395"/>
    </row>
    <row r="78" spans="1:40" ht="24" customHeight="1" x14ac:dyDescent="0.2">
      <c r="A78" s="1083"/>
      <c r="B78" s="1084"/>
      <c r="C78" s="1084"/>
      <c r="D78" s="1084"/>
      <c r="E78" s="1084"/>
      <c r="F78" s="1084"/>
      <c r="G78" s="1084"/>
      <c r="H78" s="1084"/>
      <c r="I78" s="1084"/>
      <c r="J78" s="1085"/>
      <c r="K78" s="1371"/>
      <c r="L78" s="1372"/>
      <c r="M78" s="1372"/>
      <c r="N78" s="1372"/>
      <c r="O78" s="1372"/>
      <c r="P78" s="1384"/>
      <c r="Q78" s="1385"/>
      <c r="R78" s="1385"/>
      <c r="S78" s="1385"/>
      <c r="T78" s="1385"/>
      <c r="U78" s="1385"/>
      <c r="V78" s="1385"/>
      <c r="W78" s="1385"/>
      <c r="X78" s="1385"/>
      <c r="Y78" s="1385"/>
      <c r="Z78" s="1385"/>
      <c r="AA78" s="1385"/>
      <c r="AB78" s="1385"/>
      <c r="AC78" s="1385"/>
      <c r="AD78" s="1385"/>
      <c r="AE78" s="1385"/>
      <c r="AF78" s="1385"/>
      <c r="AG78" s="1385"/>
      <c r="AH78" s="1385"/>
      <c r="AI78" s="1386"/>
      <c r="AJ78" s="1384"/>
      <c r="AK78" s="1385"/>
      <c r="AL78" s="1385"/>
      <c r="AM78" s="1385"/>
      <c r="AN78" s="1387"/>
    </row>
    <row r="79" spans="1:40" ht="24" customHeight="1" x14ac:dyDescent="0.2">
      <c r="A79" s="1083"/>
      <c r="B79" s="1084"/>
      <c r="C79" s="1084"/>
      <c r="D79" s="1084"/>
      <c r="E79" s="1084"/>
      <c r="F79" s="1084"/>
      <c r="G79" s="1084"/>
      <c r="H79" s="1084"/>
      <c r="I79" s="1084"/>
      <c r="J79" s="1085"/>
      <c r="K79" s="1376"/>
      <c r="L79" s="1377"/>
      <c r="M79" s="1377"/>
      <c r="N79" s="1377"/>
      <c r="O79" s="1377"/>
      <c r="P79" s="1388"/>
      <c r="Q79" s="1389"/>
      <c r="R79" s="1389"/>
      <c r="S79" s="1389"/>
      <c r="T79" s="1389"/>
      <c r="U79" s="1389"/>
      <c r="V79" s="1389"/>
      <c r="W79" s="1389"/>
      <c r="X79" s="1389"/>
      <c r="Y79" s="1389"/>
      <c r="Z79" s="1389"/>
      <c r="AA79" s="1389"/>
      <c r="AB79" s="1389"/>
      <c r="AC79" s="1389"/>
      <c r="AD79" s="1389"/>
      <c r="AE79" s="1389"/>
      <c r="AF79" s="1389"/>
      <c r="AG79" s="1389"/>
      <c r="AH79" s="1389"/>
      <c r="AI79" s="1390"/>
      <c r="AJ79" s="1388"/>
      <c r="AK79" s="1389"/>
      <c r="AL79" s="1389"/>
      <c r="AM79" s="1389"/>
      <c r="AN79" s="1391"/>
    </row>
    <row r="80" spans="1:40" ht="24" customHeight="1" x14ac:dyDescent="0.2">
      <c r="A80" s="1083"/>
      <c r="B80" s="1084"/>
      <c r="C80" s="1084"/>
      <c r="D80" s="1084"/>
      <c r="E80" s="1084"/>
      <c r="F80" s="1084"/>
      <c r="G80" s="1084"/>
      <c r="H80" s="1084"/>
      <c r="I80" s="1084"/>
      <c r="J80" s="1085"/>
      <c r="K80" s="1376"/>
      <c r="L80" s="1377"/>
      <c r="M80" s="1377"/>
      <c r="N80" s="1377"/>
      <c r="O80" s="1377"/>
      <c r="P80" s="1388"/>
      <c r="Q80" s="1389"/>
      <c r="R80" s="1389"/>
      <c r="S80" s="1389"/>
      <c r="T80" s="1389"/>
      <c r="U80" s="1389"/>
      <c r="V80" s="1389"/>
      <c r="W80" s="1389"/>
      <c r="X80" s="1389"/>
      <c r="Y80" s="1389"/>
      <c r="Z80" s="1389"/>
      <c r="AA80" s="1389"/>
      <c r="AB80" s="1389"/>
      <c r="AC80" s="1389"/>
      <c r="AD80" s="1389"/>
      <c r="AE80" s="1389"/>
      <c r="AF80" s="1389"/>
      <c r="AG80" s="1389"/>
      <c r="AH80" s="1389"/>
      <c r="AI80" s="1390"/>
      <c r="AJ80" s="1388"/>
      <c r="AK80" s="1389"/>
      <c r="AL80" s="1389"/>
      <c r="AM80" s="1389"/>
      <c r="AN80" s="1391"/>
    </row>
    <row r="81" spans="1:52" ht="24" customHeight="1" thickBot="1" x14ac:dyDescent="0.25">
      <c r="A81" s="1086"/>
      <c r="B81" s="1087"/>
      <c r="C81" s="1087"/>
      <c r="D81" s="1087"/>
      <c r="E81" s="1087"/>
      <c r="F81" s="1087"/>
      <c r="G81" s="1087"/>
      <c r="H81" s="1087"/>
      <c r="I81" s="1087"/>
      <c r="J81" s="1088"/>
      <c r="K81" s="1380"/>
      <c r="L81" s="1381"/>
      <c r="M81" s="1381"/>
      <c r="N81" s="1381"/>
      <c r="O81" s="1381"/>
      <c r="P81" s="1410"/>
      <c r="Q81" s="1411"/>
      <c r="R81" s="1411"/>
      <c r="S81" s="1411"/>
      <c r="T81" s="1411"/>
      <c r="U81" s="1411"/>
      <c r="V81" s="1411"/>
      <c r="W81" s="1411"/>
      <c r="X81" s="1411"/>
      <c r="Y81" s="1411"/>
      <c r="Z81" s="1411"/>
      <c r="AA81" s="1411"/>
      <c r="AB81" s="1411"/>
      <c r="AC81" s="1411"/>
      <c r="AD81" s="1411"/>
      <c r="AE81" s="1411"/>
      <c r="AF81" s="1411"/>
      <c r="AG81" s="1411"/>
      <c r="AH81" s="1411"/>
      <c r="AI81" s="1412"/>
      <c r="AJ81" s="1410"/>
      <c r="AK81" s="1411"/>
      <c r="AL81" s="1411"/>
      <c r="AM81" s="1411"/>
      <c r="AN81" s="1413"/>
    </row>
    <row r="82" spans="1:52" ht="15" thickTop="1" x14ac:dyDescent="0.2">
      <c r="A82" s="1414" t="str">
        <f>Sprachen!L234</f>
        <v>Name</v>
      </c>
      <c r="B82" s="1415"/>
      <c r="C82" s="1416"/>
      <c r="D82" s="1416"/>
      <c r="E82" s="1416"/>
      <c r="F82" s="1416"/>
      <c r="G82" s="1416"/>
      <c r="H82" s="1417"/>
      <c r="I82" s="1418" t="str">
        <f>IF('Anlage 2 PPF Abstimmung'!I271&lt;&gt;"",'Anlage 2 PPF Abstimmung'!I271,"")</f>
        <v/>
      </c>
      <c r="J82" s="1419"/>
      <c r="K82" s="1419"/>
      <c r="L82" s="1419"/>
      <c r="M82" s="1419"/>
      <c r="N82" s="1419"/>
      <c r="O82" s="1419"/>
      <c r="P82" s="1419"/>
      <c r="Q82" s="1419"/>
      <c r="R82" s="1419"/>
      <c r="S82" s="1419"/>
      <c r="T82" s="1419"/>
      <c r="U82" s="1420"/>
      <c r="V82" s="700" t="str">
        <f>Sprachen!L61</f>
        <v>Remark</v>
      </c>
      <c r="W82" s="701"/>
      <c r="X82" s="701"/>
      <c r="Y82" s="701"/>
      <c r="Z82" s="702"/>
      <c r="AA82" s="637"/>
      <c r="AB82" s="637"/>
      <c r="AC82" s="637"/>
      <c r="AD82" s="637"/>
      <c r="AE82" s="637"/>
      <c r="AF82" s="637"/>
      <c r="AG82" s="637"/>
      <c r="AH82" s="637"/>
      <c r="AI82" s="637"/>
      <c r="AJ82" s="637"/>
      <c r="AK82" s="637"/>
      <c r="AL82" s="637"/>
      <c r="AM82" s="637"/>
      <c r="AN82" s="638"/>
    </row>
    <row r="83" spans="1:52" x14ac:dyDescent="0.2">
      <c r="A83" s="1399" t="str">
        <f>Sprachen!L20</f>
        <v>Department</v>
      </c>
      <c r="B83" s="1400"/>
      <c r="C83" s="1401"/>
      <c r="D83" s="1401"/>
      <c r="E83" s="1401"/>
      <c r="F83" s="1401"/>
      <c r="G83" s="1401"/>
      <c r="H83" s="1402"/>
      <c r="I83" s="1396" t="str">
        <f>IF('Anlage 2 PPF Abstimmung'!I272&lt;&gt;"",'Anlage 2 PPF Abstimmung'!I272,"")</f>
        <v/>
      </c>
      <c r="J83" s="1397"/>
      <c r="K83" s="1397"/>
      <c r="L83" s="1397"/>
      <c r="M83" s="1397"/>
      <c r="N83" s="1397"/>
      <c r="O83" s="1397"/>
      <c r="P83" s="1397"/>
      <c r="Q83" s="1397"/>
      <c r="R83" s="1397"/>
      <c r="S83" s="1397"/>
      <c r="T83" s="1397"/>
      <c r="U83" s="1398"/>
      <c r="V83" s="703"/>
      <c r="W83" s="704"/>
      <c r="X83" s="704"/>
      <c r="Y83" s="704"/>
      <c r="Z83" s="705"/>
      <c r="AA83" s="639"/>
      <c r="AB83" s="639"/>
      <c r="AC83" s="639"/>
      <c r="AD83" s="639"/>
      <c r="AE83" s="639"/>
      <c r="AF83" s="639"/>
      <c r="AG83" s="639"/>
      <c r="AH83" s="639"/>
      <c r="AI83" s="639"/>
      <c r="AJ83" s="639"/>
      <c r="AK83" s="639"/>
      <c r="AL83" s="639"/>
      <c r="AM83" s="639"/>
      <c r="AN83" s="640"/>
    </row>
    <row r="84" spans="1:52" x14ac:dyDescent="0.2">
      <c r="A84" s="1399" t="str">
        <f>Sprachen!L343</f>
        <v>Telephone</v>
      </c>
      <c r="B84" s="1400"/>
      <c r="C84" s="1401"/>
      <c r="D84" s="1401"/>
      <c r="E84" s="1401"/>
      <c r="F84" s="1401"/>
      <c r="G84" s="1401"/>
      <c r="H84" s="1402"/>
      <c r="I84" s="1396" t="str">
        <f>IF('Anlage 2 PPF Abstimmung'!I273&lt;&gt;"",'Anlage 2 PPF Abstimmung'!I273,"")</f>
        <v/>
      </c>
      <c r="J84" s="1397"/>
      <c r="K84" s="1397"/>
      <c r="L84" s="1397"/>
      <c r="M84" s="1397"/>
      <c r="N84" s="1397"/>
      <c r="O84" s="1397"/>
      <c r="P84" s="1397"/>
      <c r="Q84" s="1397"/>
      <c r="R84" s="1397"/>
      <c r="S84" s="1397"/>
      <c r="T84" s="1397"/>
      <c r="U84" s="1398"/>
      <c r="V84" s="703"/>
      <c r="W84" s="704"/>
      <c r="X84" s="704"/>
      <c r="Y84" s="704"/>
      <c r="Z84" s="705"/>
      <c r="AA84" s="639"/>
      <c r="AB84" s="639"/>
      <c r="AC84" s="639"/>
      <c r="AD84" s="639"/>
      <c r="AE84" s="639"/>
      <c r="AF84" s="639"/>
      <c r="AG84" s="639"/>
      <c r="AH84" s="639"/>
      <c r="AI84" s="639"/>
      <c r="AJ84" s="639"/>
      <c r="AK84" s="639"/>
      <c r="AL84" s="639"/>
      <c r="AM84" s="639"/>
      <c r="AN84" s="640"/>
    </row>
    <row r="85" spans="1:52" x14ac:dyDescent="0.2">
      <c r="A85" s="1399" t="str">
        <f>Sprachen!L119</f>
        <v>E-mail/Fax</v>
      </c>
      <c r="B85" s="1400"/>
      <c r="C85" s="1401"/>
      <c r="D85" s="1401"/>
      <c r="E85" s="1401"/>
      <c r="F85" s="1401"/>
      <c r="G85" s="1401"/>
      <c r="H85" s="1402"/>
      <c r="I85" s="1396" t="str">
        <f>IF('Anlage 2 PPF Abstimmung'!I274&lt;&gt;"",'Anlage 2 PPF Abstimmung'!I274,"")</f>
        <v/>
      </c>
      <c r="J85" s="1397"/>
      <c r="K85" s="1397"/>
      <c r="L85" s="1397"/>
      <c r="M85" s="1397"/>
      <c r="N85" s="1397"/>
      <c r="O85" s="1397"/>
      <c r="P85" s="1397"/>
      <c r="Q85" s="1397"/>
      <c r="R85" s="1397"/>
      <c r="S85" s="1397"/>
      <c r="T85" s="1397"/>
      <c r="U85" s="1398"/>
      <c r="V85" s="703"/>
      <c r="W85" s="704"/>
      <c r="X85" s="704"/>
      <c r="Y85" s="704"/>
      <c r="Z85" s="705"/>
      <c r="AA85" s="641"/>
      <c r="AB85" s="641"/>
      <c r="AC85" s="641"/>
      <c r="AD85" s="641"/>
      <c r="AE85" s="641"/>
      <c r="AF85" s="641"/>
      <c r="AG85" s="641"/>
      <c r="AH85" s="641"/>
      <c r="AI85" s="641"/>
      <c r="AJ85" s="641"/>
      <c r="AK85" s="641"/>
      <c r="AL85" s="641"/>
      <c r="AM85" s="641"/>
      <c r="AN85" s="642"/>
    </row>
    <row r="86" spans="1:52" ht="30" customHeight="1" thickBot="1" x14ac:dyDescent="0.25">
      <c r="A86" s="1403" t="str">
        <f>Sprachen!L91</f>
        <v>Date</v>
      </c>
      <c r="B86" s="1404"/>
      <c r="C86" s="1405"/>
      <c r="D86" s="1405"/>
      <c r="E86" s="1405"/>
      <c r="F86" s="1405"/>
      <c r="G86" s="1405"/>
      <c r="H86" s="1406"/>
      <c r="I86" s="1407" t="str">
        <f>IF('Anlage 4 PPF-Bewertung'!I149&lt;&gt;"",'Anlage 4 PPF-Bewertung'!I149,"")</f>
        <v/>
      </c>
      <c r="J86" s="1408"/>
      <c r="K86" s="1408"/>
      <c r="L86" s="1408"/>
      <c r="M86" s="1408"/>
      <c r="N86" s="1408"/>
      <c r="O86" s="1408"/>
      <c r="P86" s="1408"/>
      <c r="Q86" s="1408"/>
      <c r="R86" s="1408"/>
      <c r="S86" s="1408"/>
      <c r="T86" s="1408"/>
      <c r="U86" s="1409"/>
      <c r="V86" s="667" t="str">
        <f>Sprachen!L348</f>
        <v>Signature</v>
      </c>
      <c r="W86" s="668"/>
      <c r="X86" s="668"/>
      <c r="Y86" s="668"/>
      <c r="Z86" s="669"/>
      <c r="AA86" s="1421"/>
      <c r="AB86" s="1421"/>
      <c r="AC86" s="1421"/>
      <c r="AD86" s="1421"/>
      <c r="AE86" s="1421"/>
      <c r="AF86" s="1421"/>
      <c r="AG86" s="1421"/>
      <c r="AH86" s="1421"/>
      <c r="AI86" s="1421"/>
      <c r="AJ86" s="1421"/>
      <c r="AK86" s="1421"/>
      <c r="AL86" s="1421"/>
      <c r="AM86" s="1421"/>
      <c r="AN86" s="1422"/>
      <c r="AZ86" s="40"/>
    </row>
    <row r="87" spans="1:52" ht="15" thickTop="1" x14ac:dyDescent="0.2"/>
  </sheetData>
  <mergeCells count="350">
    <mergeCell ref="I84:U84"/>
    <mergeCell ref="A85:H85"/>
    <mergeCell ref="I85:U85"/>
    <mergeCell ref="A86:H86"/>
    <mergeCell ref="I86:U86"/>
    <mergeCell ref="V86:Z86"/>
    <mergeCell ref="K81:O81"/>
    <mergeCell ref="P81:AI81"/>
    <mergeCell ref="AJ81:AN81"/>
    <mergeCell ref="A82:H82"/>
    <mergeCell ref="I82:U82"/>
    <mergeCell ref="V82:Z85"/>
    <mergeCell ref="AA82:AN85"/>
    <mergeCell ref="A83:H83"/>
    <mergeCell ref="I83:U83"/>
    <mergeCell ref="A84:H84"/>
    <mergeCell ref="A77:J81"/>
    <mergeCell ref="K80:O80"/>
    <mergeCell ref="P80:AI80"/>
    <mergeCell ref="AJ80:AN80"/>
    <mergeCell ref="AA86:AN86"/>
    <mergeCell ref="A72:J76"/>
    <mergeCell ref="K72:O72"/>
    <mergeCell ref="P72:AN72"/>
    <mergeCell ref="K73:O73"/>
    <mergeCell ref="P73:AN73"/>
    <mergeCell ref="K74:O74"/>
    <mergeCell ref="P78:AI78"/>
    <mergeCell ref="AJ78:AN78"/>
    <mergeCell ref="K79:O79"/>
    <mergeCell ref="P79:AI79"/>
    <mergeCell ref="AJ79:AN79"/>
    <mergeCell ref="P74:AN74"/>
    <mergeCell ref="K75:O75"/>
    <mergeCell ref="P75:AN75"/>
    <mergeCell ref="K76:O76"/>
    <mergeCell ref="P76:AN76"/>
    <mergeCell ref="K77:O77"/>
    <mergeCell ref="P77:AI77"/>
    <mergeCell ref="AJ77:AN77"/>
    <mergeCell ref="K78:O78"/>
    <mergeCell ref="A66:J66"/>
    <mergeCell ref="K66:AN66"/>
    <mergeCell ref="A67:J71"/>
    <mergeCell ref="K67:O67"/>
    <mergeCell ref="P67:AN67"/>
    <mergeCell ref="K68:O68"/>
    <mergeCell ref="P68:AN68"/>
    <mergeCell ref="K69:O69"/>
    <mergeCell ref="P69:AN69"/>
    <mergeCell ref="K70:O70"/>
    <mergeCell ref="P70:AN70"/>
    <mergeCell ref="K71:O71"/>
    <mergeCell ref="P71:AN71"/>
    <mergeCell ref="A62:AN62"/>
    <mergeCell ref="A63:R63"/>
    <mergeCell ref="S63:T63"/>
    <mergeCell ref="U63:AL63"/>
    <mergeCell ref="AM63:AN63"/>
    <mergeCell ref="A64:R64"/>
    <mergeCell ref="S64:T64"/>
    <mergeCell ref="U64:AL65"/>
    <mergeCell ref="AM64:AN65"/>
    <mergeCell ref="A65:R65"/>
    <mergeCell ref="S65:T65"/>
    <mergeCell ref="A61:AN61"/>
    <mergeCell ref="A55:AN55"/>
    <mergeCell ref="A56:H56"/>
    <mergeCell ref="I56:U56"/>
    <mergeCell ref="V56:Z59"/>
    <mergeCell ref="AA56:AN59"/>
    <mergeCell ref="A57:H57"/>
    <mergeCell ref="I57:U57"/>
    <mergeCell ref="A58:H58"/>
    <mergeCell ref="I58:U58"/>
    <mergeCell ref="A59:H59"/>
    <mergeCell ref="A51:AN51"/>
    <mergeCell ref="A52:AN52"/>
    <mergeCell ref="A53:AN53"/>
    <mergeCell ref="A54:R54"/>
    <mergeCell ref="S54:T54"/>
    <mergeCell ref="U54:AL54"/>
    <mergeCell ref="AM54:AN54"/>
    <mergeCell ref="I59:U59"/>
    <mergeCell ref="A60:H60"/>
    <mergeCell ref="I60:U60"/>
    <mergeCell ref="V60:Z60"/>
    <mergeCell ref="AA60:AN60"/>
    <mergeCell ref="Y49:AA49"/>
    <mergeCell ref="AB49:AJ49"/>
    <mergeCell ref="AK49:AN49"/>
    <mergeCell ref="A50:L50"/>
    <mergeCell ref="M50:N50"/>
    <mergeCell ref="O50:P50"/>
    <mergeCell ref="Q50:R50"/>
    <mergeCell ref="S50:U50"/>
    <mergeCell ref="V50:X50"/>
    <mergeCell ref="Y50:AA50"/>
    <mergeCell ref="A49:L49"/>
    <mergeCell ref="M49:N49"/>
    <mergeCell ref="O49:P49"/>
    <mergeCell ref="Q49:R49"/>
    <mergeCell ref="S49:U49"/>
    <mergeCell ref="V49:X49"/>
    <mergeCell ref="AB50:AJ50"/>
    <mergeCell ref="AK50:AN50"/>
    <mergeCell ref="A47:AN47"/>
    <mergeCell ref="A48:AN48"/>
    <mergeCell ref="B44:F44"/>
    <mergeCell ref="G44:P44"/>
    <mergeCell ref="Q44:AA44"/>
    <mergeCell ref="AF44:AN44"/>
    <mergeCell ref="B45:F45"/>
    <mergeCell ref="G45:P45"/>
    <mergeCell ref="Q45:AA45"/>
    <mergeCell ref="AF45:AN45"/>
    <mergeCell ref="Q42:AA42"/>
    <mergeCell ref="AF42:AN42"/>
    <mergeCell ref="B43:F43"/>
    <mergeCell ref="G43:P43"/>
    <mergeCell ref="Q43:AA43"/>
    <mergeCell ref="AF43:AN43"/>
    <mergeCell ref="A39:AN39"/>
    <mergeCell ref="A40:A46"/>
    <mergeCell ref="B40:F41"/>
    <mergeCell ref="G40:P41"/>
    <mergeCell ref="Q40:AA41"/>
    <mergeCell ref="AB40:AC40"/>
    <mergeCell ref="AD40:AE40"/>
    <mergeCell ref="AF40:AN41"/>
    <mergeCell ref="B42:F42"/>
    <mergeCell ref="G42:P42"/>
    <mergeCell ref="B46:F46"/>
    <mergeCell ref="G46:P46"/>
    <mergeCell ref="Q46:AA46"/>
    <mergeCell ref="AF46:AN46"/>
    <mergeCell ref="A27:A36"/>
    <mergeCell ref="AF37:AN37"/>
    <mergeCell ref="A38:C38"/>
    <mergeCell ref="D38:L38"/>
    <mergeCell ref="M38:N38"/>
    <mergeCell ref="O38:P38"/>
    <mergeCell ref="Q38:R38"/>
    <mergeCell ref="S38:T38"/>
    <mergeCell ref="U38:AA38"/>
    <mergeCell ref="AB38:AE38"/>
    <mergeCell ref="AF38:AN38"/>
    <mergeCell ref="A37:C37"/>
    <mergeCell ref="D37:F37"/>
    <mergeCell ref="G37:L37"/>
    <mergeCell ref="M37:N37"/>
    <mergeCell ref="O37:P37"/>
    <mergeCell ref="Q37:R37"/>
    <mergeCell ref="S37:T37"/>
    <mergeCell ref="U37:AA37"/>
    <mergeCell ref="AB37:AE37"/>
    <mergeCell ref="B36:C36"/>
    <mergeCell ref="D36:L36"/>
    <mergeCell ref="M36:N36"/>
    <mergeCell ref="O36:P36"/>
    <mergeCell ref="Q36:R36"/>
    <mergeCell ref="S36:T36"/>
    <mergeCell ref="U36:AA36"/>
    <mergeCell ref="AB36:AE36"/>
    <mergeCell ref="AF36:AN36"/>
    <mergeCell ref="U34:AA34"/>
    <mergeCell ref="AB34:AE34"/>
    <mergeCell ref="AF34:AN34"/>
    <mergeCell ref="B35:C35"/>
    <mergeCell ref="D35:L35"/>
    <mergeCell ref="M35:N35"/>
    <mergeCell ref="O35:P35"/>
    <mergeCell ref="Q35:R35"/>
    <mergeCell ref="S35:T35"/>
    <mergeCell ref="U35:AA35"/>
    <mergeCell ref="B34:C34"/>
    <mergeCell ref="D34:L34"/>
    <mergeCell ref="M34:N34"/>
    <mergeCell ref="O34:P34"/>
    <mergeCell ref="Q34:R34"/>
    <mergeCell ref="S34:T34"/>
    <mergeCell ref="AB35:AE35"/>
    <mergeCell ref="AF35:AN35"/>
    <mergeCell ref="B33:C33"/>
    <mergeCell ref="D33:L33"/>
    <mergeCell ref="M33:N33"/>
    <mergeCell ref="O33:P33"/>
    <mergeCell ref="Q33:R33"/>
    <mergeCell ref="S33:T33"/>
    <mergeCell ref="U33:AA33"/>
    <mergeCell ref="AB33:AE33"/>
    <mergeCell ref="AF33:AN33"/>
    <mergeCell ref="B32:C32"/>
    <mergeCell ref="D32:L32"/>
    <mergeCell ref="M32:N32"/>
    <mergeCell ref="O32:P32"/>
    <mergeCell ref="Q32:R32"/>
    <mergeCell ref="S32:T32"/>
    <mergeCell ref="U32:AA32"/>
    <mergeCell ref="AB32:AE32"/>
    <mergeCell ref="AF32:AN32"/>
    <mergeCell ref="Q30:R30"/>
    <mergeCell ref="S30:T30"/>
    <mergeCell ref="U30:AA30"/>
    <mergeCell ref="AB30:AE30"/>
    <mergeCell ref="AF30:AN30"/>
    <mergeCell ref="B31:C31"/>
    <mergeCell ref="D31:L31"/>
    <mergeCell ref="M31:N31"/>
    <mergeCell ref="O31:P31"/>
    <mergeCell ref="Q31:R31"/>
    <mergeCell ref="AB31:AE31"/>
    <mergeCell ref="AF31:AN31"/>
    <mergeCell ref="AW28:AW38"/>
    <mergeCell ref="AX28:AX38"/>
    <mergeCell ref="AY28:AY38"/>
    <mergeCell ref="B29:C29"/>
    <mergeCell ref="D29:L29"/>
    <mergeCell ref="M29:N29"/>
    <mergeCell ref="O29:P29"/>
    <mergeCell ref="Q29:R29"/>
    <mergeCell ref="S29:T29"/>
    <mergeCell ref="U29:AA29"/>
    <mergeCell ref="S28:T28"/>
    <mergeCell ref="U28:AA28"/>
    <mergeCell ref="AB28:AE28"/>
    <mergeCell ref="AF28:AN28"/>
    <mergeCell ref="AU28:AU38"/>
    <mergeCell ref="AV28:AV38"/>
    <mergeCell ref="AB29:AE29"/>
    <mergeCell ref="AF29:AN29"/>
    <mergeCell ref="S31:T31"/>
    <mergeCell ref="U31:AA31"/>
    <mergeCell ref="B30:C30"/>
    <mergeCell ref="D30:L30"/>
    <mergeCell ref="M30:N30"/>
    <mergeCell ref="O30:P30"/>
    <mergeCell ref="Q27:R27"/>
    <mergeCell ref="S27:T27"/>
    <mergeCell ref="U27:AA27"/>
    <mergeCell ref="AB27:AE27"/>
    <mergeCell ref="AF27:AN27"/>
    <mergeCell ref="B28:C28"/>
    <mergeCell ref="D28:L28"/>
    <mergeCell ref="M28:N28"/>
    <mergeCell ref="O28:P28"/>
    <mergeCell ref="Q28:R28"/>
    <mergeCell ref="B27:C27"/>
    <mergeCell ref="D27:F27"/>
    <mergeCell ref="G27:L27"/>
    <mergeCell ref="M27:N27"/>
    <mergeCell ref="O27:P27"/>
    <mergeCell ref="A24:A25"/>
    <mergeCell ref="B24:C24"/>
    <mergeCell ref="D24:AN24"/>
    <mergeCell ref="B25:C25"/>
    <mergeCell ref="D25:AN25"/>
    <mergeCell ref="A26:AN26"/>
    <mergeCell ref="AF22:AN22"/>
    <mergeCell ref="B23:C23"/>
    <mergeCell ref="D23:J23"/>
    <mergeCell ref="K23:N23"/>
    <mergeCell ref="O23:R23"/>
    <mergeCell ref="S23:V23"/>
    <mergeCell ref="W23:Z23"/>
    <mergeCell ref="AF23:AN23"/>
    <mergeCell ref="B22:C22"/>
    <mergeCell ref="D22:J22"/>
    <mergeCell ref="K22:N22"/>
    <mergeCell ref="O22:R22"/>
    <mergeCell ref="S22:V22"/>
    <mergeCell ref="W22:Z22"/>
    <mergeCell ref="AF19:AN20"/>
    <mergeCell ref="B21:C21"/>
    <mergeCell ref="D21:J21"/>
    <mergeCell ref="K21:N21"/>
    <mergeCell ref="O21:R21"/>
    <mergeCell ref="S21:V21"/>
    <mergeCell ref="W21:Z21"/>
    <mergeCell ref="AF21:AN21"/>
    <mergeCell ref="A18:AN18"/>
    <mergeCell ref="A19:A23"/>
    <mergeCell ref="B19:C20"/>
    <mergeCell ref="D19:J20"/>
    <mergeCell ref="K19:N20"/>
    <mergeCell ref="O19:R20"/>
    <mergeCell ref="S19:V20"/>
    <mergeCell ref="W19:Z20"/>
    <mergeCell ref="AA19:AB19"/>
    <mergeCell ref="AC19:AE19"/>
    <mergeCell ref="A13:N13"/>
    <mergeCell ref="A14:AN14"/>
    <mergeCell ref="A15:AN15"/>
    <mergeCell ref="A16:U16"/>
    <mergeCell ref="V16:AN16"/>
    <mergeCell ref="A17:U17"/>
    <mergeCell ref="V17:AN17"/>
    <mergeCell ref="A12:G12"/>
    <mergeCell ref="H12:N12"/>
    <mergeCell ref="O12:U12"/>
    <mergeCell ref="V12:AA12"/>
    <mergeCell ref="AB12:AH12"/>
    <mergeCell ref="AI12:AN12"/>
    <mergeCell ref="A11:G11"/>
    <mergeCell ref="H11:N11"/>
    <mergeCell ref="O11:U11"/>
    <mergeCell ref="V11:AA11"/>
    <mergeCell ref="AB11:AH11"/>
    <mergeCell ref="AI11:AN11"/>
    <mergeCell ref="A10:G10"/>
    <mergeCell ref="H10:N10"/>
    <mergeCell ref="O10:U10"/>
    <mergeCell ref="V10:AA10"/>
    <mergeCell ref="AB10:AH10"/>
    <mergeCell ref="AI10:AN10"/>
    <mergeCell ref="A9:G9"/>
    <mergeCell ref="H9:N9"/>
    <mergeCell ref="O9:U9"/>
    <mergeCell ref="V9:AA9"/>
    <mergeCell ref="AB9:AH9"/>
    <mergeCell ref="AI9:AN9"/>
    <mergeCell ref="A8:G8"/>
    <mergeCell ref="H8:N8"/>
    <mergeCell ref="O8:U8"/>
    <mergeCell ref="V8:AA8"/>
    <mergeCell ref="AB8:AH8"/>
    <mergeCell ref="AI8:AN8"/>
    <mergeCell ref="A7:G7"/>
    <mergeCell ref="H7:N7"/>
    <mergeCell ref="O7:U7"/>
    <mergeCell ref="V7:AA7"/>
    <mergeCell ref="AB7:AH7"/>
    <mergeCell ref="AI7:AN7"/>
    <mergeCell ref="A5:G5"/>
    <mergeCell ref="H5:N5"/>
    <mergeCell ref="O5:U6"/>
    <mergeCell ref="V5:AA6"/>
    <mergeCell ref="AB5:AH6"/>
    <mergeCell ref="A6:G6"/>
    <mergeCell ref="H6:N6"/>
    <mergeCell ref="AI5:AN6"/>
    <mergeCell ref="A1:AN1"/>
    <mergeCell ref="A2:M3"/>
    <mergeCell ref="N2:T2"/>
    <mergeCell ref="U2:AN2"/>
    <mergeCell ref="N3:T3"/>
    <mergeCell ref="U3:AN3"/>
    <mergeCell ref="A4:N4"/>
    <mergeCell ref="O4:AA4"/>
    <mergeCell ref="AB4:AN4"/>
  </mergeCells>
  <conditionalFormatting sqref="A15:AN15">
    <cfRule type="expression" dxfId="161" priority="1">
      <formula>$A$15&lt;&gt;""</formula>
    </cfRule>
  </conditionalFormatting>
  <conditionalFormatting sqref="A17:AN17">
    <cfRule type="expression" dxfId="160" priority="2">
      <formula>A17&lt;&gt;""</formula>
    </cfRule>
  </conditionalFormatting>
  <conditionalFormatting sqref="A52:AN52">
    <cfRule type="expression" dxfId="159" priority="79">
      <formula>$A$52&lt;&gt;""</formula>
    </cfRule>
  </conditionalFormatting>
  <conditionalFormatting sqref="B21:C25">
    <cfRule type="expression" dxfId="158" priority="53">
      <formula>$B21=""</formula>
    </cfRule>
    <cfRule type="expression" dxfId="157" priority="52">
      <formula>$B21="X"</formula>
    </cfRule>
  </conditionalFormatting>
  <conditionalFormatting sqref="B24:C24">
    <cfRule type="expression" dxfId="156" priority="44">
      <formula>$B$25="X"</formula>
    </cfRule>
  </conditionalFormatting>
  <conditionalFormatting sqref="B24:C25">
    <cfRule type="expression" dxfId="155" priority="45">
      <formula>AND($B$24="X",$B$25="X")</formula>
    </cfRule>
  </conditionalFormatting>
  <conditionalFormatting sqref="B25:C25">
    <cfRule type="expression" dxfId="154" priority="43">
      <formula>$B$24="X"</formula>
    </cfRule>
  </conditionalFormatting>
  <conditionalFormatting sqref="B42:AA46">
    <cfRule type="expression" dxfId="153" priority="22">
      <formula>B42&lt;&gt;""</formula>
    </cfRule>
  </conditionalFormatting>
  <conditionalFormatting sqref="G42:AN46">
    <cfRule type="expression" dxfId="152" priority="23">
      <formula>$B42&lt;&gt;""</formula>
    </cfRule>
  </conditionalFormatting>
  <conditionalFormatting sqref="H5:H12">
    <cfRule type="expression" dxfId="151" priority="61">
      <formula>$H5=""</formula>
    </cfRule>
    <cfRule type="expression" dxfId="150" priority="60">
      <formula>$H5&lt;&gt;""</formula>
    </cfRule>
  </conditionalFormatting>
  <conditionalFormatting sqref="I56:I60">
    <cfRule type="expression" dxfId="149" priority="86">
      <formula>$I56&lt;&gt;""</formula>
    </cfRule>
    <cfRule type="expression" dxfId="148" priority="87">
      <formula>$I56=""</formula>
    </cfRule>
  </conditionalFormatting>
  <conditionalFormatting sqref="I82:I86">
    <cfRule type="expression" dxfId="147" priority="80">
      <formula>$I82&lt;&gt;""</formula>
    </cfRule>
    <cfRule type="expression" dxfId="146" priority="81">
      <formula>$I82=""</formula>
    </cfRule>
  </conditionalFormatting>
  <conditionalFormatting sqref="M30:N32">
    <cfRule type="expression" dxfId="145" priority="108">
      <formula>M30=""</formula>
    </cfRule>
    <cfRule type="expression" dxfId="144" priority="107">
      <formula>M30&lt;&gt;""</formula>
    </cfRule>
  </conditionalFormatting>
  <conditionalFormatting sqref="M34:N34">
    <cfRule type="expression" dxfId="142" priority="106">
      <formula>M34=""</formula>
    </cfRule>
    <cfRule type="expression" dxfId="141" priority="105">
      <formula>M34&lt;&gt;""</formula>
    </cfRule>
    <cfRule type="expression" dxfId="140" priority="40">
      <formula>M34&lt;&gt;""</formula>
    </cfRule>
    <cfRule type="expression" dxfId="139" priority="41">
      <formula>M34=""</formula>
    </cfRule>
  </conditionalFormatting>
  <conditionalFormatting sqref="M35:N36 M38:N38">
    <cfRule type="expression" dxfId="138" priority="103" stopIfTrue="1">
      <formula>M35&lt;&gt;""</formula>
    </cfRule>
    <cfRule type="expression" dxfId="137" priority="104" stopIfTrue="1">
      <formula>M35=""</formula>
    </cfRule>
  </conditionalFormatting>
  <conditionalFormatting sqref="O28:P36 O38:P38">
    <cfRule type="expression" dxfId="136" priority="36">
      <formula>$O28="X"</formula>
    </cfRule>
  </conditionalFormatting>
  <conditionalFormatting sqref="O50:P50">
    <cfRule type="expression" dxfId="135" priority="98">
      <formula>$O50=""</formula>
    </cfRule>
    <cfRule type="cellIs" dxfId="134" priority="100" operator="equal">
      <formula>"X"</formula>
    </cfRule>
  </conditionalFormatting>
  <conditionalFormatting sqref="O28:T28">
    <cfRule type="expression" dxfId="133" priority="33">
      <formula>COUNTIF($O$28:$T$28,"X")&gt;1</formula>
    </cfRule>
  </conditionalFormatting>
  <conditionalFormatting sqref="O29:T29">
    <cfRule type="expression" dxfId="132" priority="31">
      <formula>COUNTIF($O$29:$T$29,"X")&gt;1</formula>
    </cfRule>
  </conditionalFormatting>
  <conditionalFormatting sqref="O30:T30">
    <cfRule type="expression" dxfId="131" priority="30">
      <formula>COUNTIF($O$30:$T$30,"X")&gt;1</formula>
    </cfRule>
  </conditionalFormatting>
  <conditionalFormatting sqref="O31:T31">
    <cfRule type="expression" dxfId="130" priority="29">
      <formula>COUNTIF($O$31:$T$31,"X")&gt;1</formula>
    </cfRule>
  </conditionalFormatting>
  <conditionalFormatting sqref="O32:T32">
    <cfRule type="expression" dxfId="129" priority="28">
      <formula>COUNTIF($O$32:$T$32,"X")&gt;1</formula>
    </cfRule>
  </conditionalFormatting>
  <conditionalFormatting sqref="O33:T33">
    <cfRule type="expression" dxfId="128" priority="32">
      <formula>COUNTIF($O$33:$T$33,"X")&gt;1</formula>
    </cfRule>
  </conditionalFormatting>
  <conditionalFormatting sqref="O34:T34">
    <cfRule type="expression" dxfId="127" priority="27">
      <formula>COUNTIF($O$34:$T$34,"X")&gt;1</formula>
    </cfRule>
  </conditionalFormatting>
  <conditionalFormatting sqref="O35:T35">
    <cfRule type="expression" dxfId="126" priority="26">
      <formula>COUNTIF($O$35:$T$35,"X")&gt;1</formula>
    </cfRule>
  </conditionalFormatting>
  <conditionalFormatting sqref="O36:T36">
    <cfRule type="expression" dxfId="125" priority="25">
      <formula>COUNTIF($O$36:$T$36,"X")&gt;1</formula>
    </cfRule>
  </conditionalFormatting>
  <conditionalFormatting sqref="O38:T38">
    <cfRule type="expression" dxfId="124" priority="24">
      <formula>COUNTIF($O$38:$T$38,"X")&gt;1</formula>
    </cfRule>
  </conditionalFormatting>
  <conditionalFormatting sqref="Q28:R36 Q38:R38">
    <cfRule type="expression" dxfId="121" priority="35">
      <formula>$Q28="X"</formula>
    </cfRule>
  </conditionalFormatting>
  <conditionalFormatting sqref="Q50:R50">
    <cfRule type="cellIs" dxfId="120" priority="91" operator="equal">
      <formula>"X"</formula>
    </cfRule>
    <cfRule type="expression" dxfId="119" priority="90">
      <formula>$Q50=""</formula>
    </cfRule>
  </conditionalFormatting>
  <conditionalFormatting sqref="S28:T36 S38:T38">
    <cfRule type="expression" dxfId="118" priority="34">
      <formula>$S28="X"</formula>
    </cfRule>
  </conditionalFormatting>
  <conditionalFormatting sqref="S54:T54">
    <cfRule type="expression" dxfId="117" priority="88">
      <formula>$S$54="X"</formula>
    </cfRule>
  </conditionalFormatting>
  <conditionalFormatting sqref="S63:T63">
    <cfRule type="expression" dxfId="116" priority="84">
      <formula>$S63="X"</formula>
    </cfRule>
  </conditionalFormatting>
  <conditionalFormatting sqref="S64:T65">
    <cfRule type="expression" dxfId="115" priority="73">
      <formula>$AO$64&gt;1</formula>
    </cfRule>
    <cfRule type="expression" dxfId="114" priority="74">
      <formula>$S64="X"</formula>
    </cfRule>
    <cfRule type="expression" dxfId="113" priority="75">
      <formula>$AO$64=1</formula>
    </cfRule>
    <cfRule type="expression" dxfId="112" priority="76">
      <formula>$S64=""</formula>
    </cfRule>
  </conditionalFormatting>
  <conditionalFormatting sqref="S50:AA50">
    <cfRule type="expression" dxfId="111" priority="94">
      <formula>$AO50&gt;0</formula>
    </cfRule>
    <cfRule type="expression" dxfId="109" priority="66">
      <formula>$AO$50&gt;1</formula>
    </cfRule>
  </conditionalFormatting>
  <conditionalFormatting sqref="S50:AN50">
    <cfRule type="expression" dxfId="107" priority="93">
      <formula>S50&lt;&gt;""</formula>
    </cfRule>
  </conditionalFormatting>
  <conditionalFormatting sqref="U2:AN2">
    <cfRule type="expression" dxfId="106" priority="54">
      <formula>$U$2&lt;&gt;""</formula>
    </cfRule>
    <cfRule type="expression" dxfId="105" priority="55">
      <formula>$U$2=""</formula>
    </cfRule>
  </conditionalFormatting>
  <conditionalFormatting sqref="U3:AN3">
    <cfRule type="expression" dxfId="104" priority="78">
      <formula>$U$3=""</formula>
    </cfRule>
    <cfRule type="expression" dxfId="103" priority="77">
      <formula>$U$3&lt;&gt;""</formula>
    </cfRule>
  </conditionalFormatting>
  <conditionalFormatting sqref="U28:AN36 U38:AN38">
    <cfRule type="expression" dxfId="102" priority="37">
      <formula>U28&lt;&gt;""</formula>
    </cfRule>
  </conditionalFormatting>
  <conditionalFormatting sqref="V5 V7:AA12">
    <cfRule type="expression" dxfId="101" priority="62">
      <formula>$V5&lt;&gt;""</formula>
    </cfRule>
    <cfRule type="expression" dxfId="100" priority="63">
      <formula>$V5=""</formula>
    </cfRule>
  </conditionalFormatting>
  <conditionalFormatting sqref="AA56:AA60">
    <cfRule type="expression" dxfId="99" priority="102">
      <formula>$AA56=""</formula>
    </cfRule>
    <cfRule type="expression" dxfId="98" priority="101">
      <formula>$AA56&lt;&gt;""</formula>
    </cfRule>
  </conditionalFormatting>
  <conditionalFormatting sqref="AA82:AA86">
    <cfRule type="expression" dxfId="97" priority="82">
      <formula>$AA82&lt;&gt;""</formula>
    </cfRule>
    <cfRule type="expression" dxfId="96" priority="83">
      <formula>$AA82=""</formula>
    </cfRule>
  </conditionalFormatting>
  <conditionalFormatting sqref="AA21:AB22">
    <cfRule type="expression" dxfId="95" priority="50">
      <formula>AND($AA21&lt;&gt;"",$AB21&lt;&gt;"")</formula>
    </cfRule>
  </conditionalFormatting>
  <conditionalFormatting sqref="AB42:AB46">
    <cfRule type="expression" dxfId="94" priority="20">
      <formula>$AB42="X"</formula>
    </cfRule>
    <cfRule type="expression" dxfId="93" priority="16">
      <formula>$AC42="X"</formula>
    </cfRule>
  </conditionalFormatting>
  <conditionalFormatting sqref="AB42:AC42">
    <cfRule type="expression" dxfId="92" priority="12">
      <formula>COUNTIF($AB$42:$AC$42,"X")&gt;1</formula>
    </cfRule>
  </conditionalFormatting>
  <conditionalFormatting sqref="AB43:AC43">
    <cfRule type="expression" dxfId="91" priority="10">
      <formula>COUNTIF($AB$43:$AC$43,"X")&gt;1</formula>
    </cfRule>
  </conditionalFormatting>
  <conditionalFormatting sqref="AB44:AC44">
    <cfRule type="expression" dxfId="90" priority="8">
      <formula>COUNTIF($AB$44:$AC$44,"X")&gt;1</formula>
    </cfRule>
  </conditionalFormatting>
  <conditionalFormatting sqref="AB45:AC45">
    <cfRule type="expression" dxfId="89" priority="6">
      <formula>COUNTIF($AB$45:$AC$45,"X")&gt;1</formula>
    </cfRule>
  </conditionalFormatting>
  <conditionalFormatting sqref="AB46:AC46">
    <cfRule type="expression" dxfId="88" priority="4">
      <formula>COUNTIF($AB$46:$AC$46,"X")&gt;1</formula>
    </cfRule>
  </conditionalFormatting>
  <conditionalFormatting sqref="AB50:AN50">
    <cfRule type="expression" dxfId="87" priority="99">
      <formula>$O50="X"</formula>
    </cfRule>
  </conditionalFormatting>
  <conditionalFormatting sqref="AC42:AC46">
    <cfRule type="expression" dxfId="86" priority="18">
      <formula>$AC42="X"</formula>
    </cfRule>
    <cfRule type="expression" dxfId="85" priority="15">
      <formula>$AB42="X"</formula>
    </cfRule>
  </conditionalFormatting>
  <conditionalFormatting sqref="AC21:AE21">
    <cfRule type="expression" dxfId="84" priority="47">
      <formula>AND(COUNTIF($AC21:$AE21,"X")=1,AC$21&lt;&gt;"X")</formula>
    </cfRule>
  </conditionalFormatting>
  <conditionalFormatting sqref="AC21:AE22">
    <cfRule type="expression" dxfId="83" priority="48">
      <formula>COUNTIF($AC21:$AE21,"X")&gt;1</formula>
    </cfRule>
  </conditionalFormatting>
  <conditionalFormatting sqref="AC22:AE22">
    <cfRule type="expression" dxfId="82" priority="46">
      <formula>AND(COUNTIF($AC22:$AE22,"X")=1,AC$22&lt;&gt;"X")</formula>
    </cfRule>
  </conditionalFormatting>
  <conditionalFormatting sqref="AD42:AD46">
    <cfRule type="expression" dxfId="81" priority="14">
      <formula>$AE42="X"</formula>
    </cfRule>
    <cfRule type="expression" dxfId="80" priority="19">
      <formula>$AD42="X"</formula>
    </cfRule>
  </conditionalFormatting>
  <conditionalFormatting sqref="AD42:AE42">
    <cfRule type="expression" dxfId="79" priority="11">
      <formula>COUNTIF($AD$42:$AE$42,"X")&gt;1</formula>
    </cfRule>
  </conditionalFormatting>
  <conditionalFormatting sqref="AD43:AE43">
    <cfRule type="expression" dxfId="78" priority="9">
      <formula>COUNTIF($AD$43:$AE$43,"X")&gt;1</formula>
    </cfRule>
  </conditionalFormatting>
  <conditionalFormatting sqref="AD44:AE44">
    <cfRule type="expression" dxfId="77" priority="7">
      <formula>COUNTIF($AD$44:$AE$44,"X")&gt;1</formula>
    </cfRule>
  </conditionalFormatting>
  <conditionalFormatting sqref="AD45:AE45">
    <cfRule type="expression" dxfId="76" priority="5">
      <formula>COUNTIF($AD$45:$AE$45,"X")&gt;1</formula>
    </cfRule>
  </conditionalFormatting>
  <conditionalFormatting sqref="AD46:AE46">
    <cfRule type="expression" dxfId="75" priority="3">
      <formula>COUNTIF($AD$46:$AE$46,"X")&gt;1</formula>
    </cfRule>
  </conditionalFormatting>
  <conditionalFormatting sqref="AE42:AE46">
    <cfRule type="expression" dxfId="74" priority="13">
      <formula>$AD42="X"</formula>
    </cfRule>
    <cfRule type="expression" dxfId="73" priority="17">
      <formula>$AE42="X"</formula>
    </cfRule>
  </conditionalFormatting>
  <conditionalFormatting sqref="AF42:AN46">
    <cfRule type="expression" dxfId="72" priority="21">
      <formula>AF42&lt;&gt;""</formula>
    </cfRule>
  </conditionalFormatting>
  <conditionalFormatting sqref="AI5 AI7 AI8:AN8 AI9 AI10:AN12">
    <cfRule type="expression" dxfId="71" priority="65">
      <formula>$AI5=""</formula>
    </cfRule>
    <cfRule type="expression" dxfId="70" priority="64">
      <formula>$AI5&lt;&gt;""</formula>
    </cfRule>
  </conditionalFormatting>
  <conditionalFormatting sqref="AM64">
    <cfRule type="expression" dxfId="69" priority="70">
      <formula>$AM$64="X"</formula>
    </cfRule>
    <cfRule type="expression" dxfId="68" priority="72">
      <formula>$AM$64=""</formula>
    </cfRule>
    <cfRule type="expression" dxfId="67" priority="69">
      <formula>$AO$64&gt;1</formula>
    </cfRule>
    <cfRule type="expression" dxfId="66" priority="71">
      <formula>$AO$64=1</formula>
    </cfRule>
  </conditionalFormatting>
  <conditionalFormatting sqref="AM54:AN54">
    <cfRule type="expression" dxfId="65" priority="92">
      <formula>$AM$54="X"</formula>
    </cfRule>
  </conditionalFormatting>
  <conditionalFormatting sqref="AM63:AN63">
    <cfRule type="expression" dxfId="64" priority="85">
      <formula>$AM63="X"</formula>
    </cfRule>
  </conditionalFormatting>
  <conditionalFormatting sqref="AY28 AY39:AY46">
    <cfRule type="cellIs" dxfId="63" priority="68" operator="equal">
      <formula>1</formula>
    </cfRule>
    <cfRule type="cellIs" dxfId="62" priority="67" operator="equal">
      <formula>2</formula>
    </cfRule>
  </conditionalFormatting>
  <dataValidations count="1">
    <dataValidation allowBlank="1" showInputMessage="1" showErrorMessage="1" sqref="A15:A17 V16:V17" xr:uid="{00000000-0002-0000-0800-000000000000}"/>
  </dataValidations>
  <printOptions horizontalCentered="1"/>
  <pageMargins left="0.59055118110236204" right="0.39370078740157499" top="1.1023622047244099" bottom="0.55118110236220497" header="0.118110236220472" footer="0.118110236220472"/>
  <pageSetup paperSize="9" scale="98" fitToWidth="0" fitToHeight="0" orientation="portrait" r:id="rId1"/>
  <headerFooter scaleWithDoc="0">
    <oddHeader>&amp;L&amp;"-,Fett"&amp;16&amp;K000000Formsheet&amp;"-,Standard"&amp;11&amp;K000000
&amp;"-,Fett"&amp;16PPF VDA2 - Requirements/Anforderungen Suppliers&amp;"-,Standard"&amp;11
&amp;"-,Fett"&amp;12FS QM 121&amp;"-,Standard" / Revision 01 / Autor: QAS-Hil&amp;R&amp;6 
 &amp;11
&amp;G</oddHeader>
    <oddFooter>&amp;C&amp;"-,Fett"öffentlich&amp;"-,Standard"&amp;9&amp;KA6A6A6
© Thomas GmbH. All rights reserved.&amp;R&amp;9&amp;KA6A6A6Seite &amp;P von &amp;N</oddFooter>
  </headerFooter>
  <rowBreaks count="4" manualBreakCount="4">
    <brk id="25" max="39" man="1"/>
    <brk id="38" max="39" man="1"/>
    <brk id="46" max="16383" man="1"/>
    <brk id="60" max="16383" man="1"/>
  </rowBreaks>
  <legacy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42" id="{6ABB438E-96AE-4097-A177-97EA97B934BD}">
            <xm:f>$M$33=Sprachen!$L$4</xm:f>
            <x14:dxf>
              <fill>
                <patternFill>
                  <bgColor theme="0" tint="-0.14996795556505021"/>
                </patternFill>
              </fill>
            </x14:dxf>
          </x14:cfRule>
          <xm:sqref>M32:N33</xm:sqref>
        </x14:conditionalFormatting>
        <x14:conditionalFormatting xmlns:xm="http://schemas.microsoft.com/office/excel/2006/main">
          <x14:cfRule type="expression" priority="39" id="{C756BC60-BAC0-49D4-BC60-C58C69AAC271}">
            <xm:f>$M28=Sprachen!$L$4</xm:f>
            <x14:dxf>
              <fill>
                <patternFill>
                  <bgColor theme="7" tint="0.79998168889431442"/>
                </patternFill>
              </fill>
            </x14:dxf>
          </x14:cfRule>
          <x14:cfRule type="expression" priority="38" id="{F6C5B1A4-E3EE-421D-90CC-2358DF35A15E}">
            <xm:f>OR($M28="",$M28=Sprachen!$L$5)</xm:f>
            <x14:dxf>
              <fill>
                <patternFill>
                  <bgColor theme="0" tint="-0.14996795556505021"/>
                </patternFill>
              </fill>
            </x14:dxf>
          </x14:cfRule>
          <xm:sqref>O28:AN36 O38:AN38</xm:sqref>
        </x14:conditionalFormatting>
        <x14:conditionalFormatting xmlns:xm="http://schemas.microsoft.com/office/excel/2006/main">
          <x14:cfRule type="expression" priority="89" id="{01D57CD4-A692-4310-8C36-D3C6F9FB32BF}">
            <xm:f>AND($M50=Sprachen!$L$4,$O50="X")</xm:f>
            <x14:dxf>
              <fill>
                <patternFill>
                  <bgColor theme="0" tint="-0.24994659260841701"/>
                </patternFill>
              </fill>
            </x14:dxf>
          </x14:cfRule>
          <xm:sqref>S50:AA50</xm:sqref>
        </x14:conditionalFormatting>
        <x14:conditionalFormatting xmlns:xm="http://schemas.microsoft.com/office/excel/2006/main">
          <x14:cfRule type="expression" priority="95" id="{70608986-5120-4E49-A6DD-2DDC5BF4D820}">
            <xm:f>AND($M50=Sprachen!$L$4,$O50&lt;&gt;"X")</xm:f>
            <x14:dxf>
              <fill>
                <patternFill>
                  <bgColor theme="7" tint="0.79998168889431442"/>
                </patternFill>
              </fill>
            </x14:dxf>
          </x14:cfRule>
          <xm:sqref>S50:AN50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1000000}">
          <x14:formula1>
            <xm:f>Sprachen!$L$3:$L$5</xm:f>
          </x14:formula1>
          <xm:sqref>N34:N36 N38 M30:N33 M34:M38</xm:sqref>
        </x14:dataValidation>
        <x14:dataValidation type="list" allowBlank="1" showInputMessage="1" showErrorMessage="1" xr:uid="{00000000-0002-0000-0800-000002000000}">
          <x14:formula1>
            <xm:f>Sprachen!$L$73:$L$74</xm:f>
          </x14:formula1>
          <xm:sqref>A13:N13</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13</vt:i4>
      </vt:variant>
    </vt:vector>
  </HeadingPairs>
  <TitlesOfParts>
    <vt:vector size="25" baseType="lpstr">
      <vt:lpstr>Anleitung</vt:lpstr>
      <vt:lpstr>Anlage 2 PPF Abstimmung</vt:lpstr>
      <vt:lpstr>Anlage 3 Selbstb. Produkt</vt:lpstr>
      <vt:lpstr>Anlage 3 Selbstb. Prozess</vt:lpstr>
      <vt:lpstr>Anlage 4 Deckblatt</vt:lpstr>
      <vt:lpstr>Anlage 4 PPF-Bewertung</vt:lpstr>
      <vt:lpstr>Anlage 4 Produktbez. Nachweise</vt:lpstr>
      <vt:lpstr>Anlage 4 Prozessbez. Nachweise</vt:lpstr>
      <vt:lpstr>Anlage 5 Deckblatt Software 1</vt:lpstr>
      <vt:lpstr>Anlage 5 Deckblatt Software 2</vt:lpstr>
      <vt:lpstr>Anlage 6 Teilelebenslauf</vt:lpstr>
      <vt:lpstr>Sprachen</vt:lpstr>
      <vt:lpstr>'Anlage 2 PPF Abstimmung'!Druckbereich</vt:lpstr>
      <vt:lpstr>'Anlage 3 Selbstb. Produkt'!Druckbereich</vt:lpstr>
      <vt:lpstr>'Anlage 3 Selbstb. Prozess'!Druckbereich</vt:lpstr>
      <vt:lpstr>'Anlage 4 Deckblatt'!Druckbereich</vt:lpstr>
      <vt:lpstr>'Anlage 4 PPF-Bewertung'!Druckbereich</vt:lpstr>
      <vt:lpstr>'Anlage 4 Produktbez. Nachweise'!Druckbereich</vt:lpstr>
      <vt:lpstr>'Anlage 4 Prozessbez. Nachweise'!Druckbereich</vt:lpstr>
      <vt:lpstr>'Anlage 5 Deckblatt Software 1'!Druckbereich</vt:lpstr>
      <vt:lpstr>'Anlage 5 Deckblatt Software 2'!Druckbereich</vt:lpstr>
      <vt:lpstr>'Anlage 2 PPF Abstimmung'!Drucktitel</vt:lpstr>
      <vt:lpstr>'Anlage 4 PPF-Bewertung'!Drucktitel</vt:lpstr>
      <vt:lpstr>'Anlage 5 Deckblatt Software 1'!Drucktitel</vt:lpstr>
      <vt:lpstr>'Anlage 5 Deckblatt Software 2'!Drucktitel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2026-02-05T13:52:26Z</dcterms:created>
  <dcterms:modified xsi:type="dcterms:W3CDTF">2026-02-09T07:46:31Z</dcterms:modified>
</cp:coreProperties>
</file>